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403FE92-BD13-46E0-A9A0-A8B54CDF3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Item!$A$1:$BB$10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5" l="1"/>
  <c r="AU4" i="5"/>
  <c r="AU5" i="5"/>
  <c r="AU6" i="5"/>
  <c r="AU7" i="5"/>
  <c r="AU8" i="5"/>
  <c r="AU9" i="5"/>
  <c r="AU10" i="5"/>
  <c r="AU2" i="5"/>
  <c r="AR3" i="5" l="1"/>
  <c r="AR4" i="5"/>
  <c r="AR5" i="5"/>
  <c r="AR6" i="5"/>
  <c r="AR7" i="5"/>
  <c r="AR8" i="5"/>
  <c r="AR9" i="5"/>
  <c r="AR10" i="5"/>
  <c r="AR2" i="5"/>
  <c r="AI9" i="5"/>
  <c r="AI10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J6" i="5" l="1"/>
  <c r="AV6" i="5"/>
  <c r="AV4" i="5"/>
  <c r="AJ2" i="5"/>
  <c r="AV7" i="5"/>
  <c r="AJ3" i="5"/>
  <c r="AJ10" i="5"/>
  <c r="AV9" i="5"/>
  <c r="AV3" i="5"/>
  <c r="AV10" i="5"/>
  <c r="AV8" i="5"/>
  <c r="AV5" i="5"/>
  <c r="AV2" i="5"/>
  <c r="AJ7" i="5"/>
  <c r="AJ5" i="5"/>
  <c r="AJ4" i="5"/>
  <c r="AJ9" i="5"/>
  <c r="AJ8" i="5"/>
  <c r="AW7" i="5" l="1"/>
  <c r="AX7" i="5" s="1"/>
  <c r="AW3" i="5"/>
  <c r="AW9" i="5"/>
  <c r="AW6" i="5"/>
  <c r="AW10" i="5"/>
  <c r="AW5" i="5"/>
  <c r="AX5" i="5" s="1"/>
  <c r="AW2" i="5"/>
  <c r="BA2" i="5" s="1"/>
  <c r="AW8" i="5"/>
  <c r="AW4" i="5"/>
  <c r="BA8" i="5" l="1"/>
  <c r="AX8" i="5"/>
  <c r="BA3" i="5"/>
  <c r="AX3" i="5"/>
  <c r="BA10" i="5"/>
  <c r="AX10" i="5"/>
  <c r="BA6" i="5"/>
  <c r="AX6" i="5"/>
  <c r="BA9" i="5"/>
  <c r="AX9" i="5"/>
  <c r="BA4" i="5"/>
  <c r="AX4" i="5"/>
  <c r="BA7" i="5"/>
  <c r="BA5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<sst xmlns="http://schemas.openxmlformats.org/spreadsheetml/2006/main" count="189" uniqueCount="90">
  <si>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</si>
  <si>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</si>
  <si>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</si>
  <si>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</si>
  <si>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</si>
  <si>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</si>
  <si>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</si>
  <si>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</si>
  <si>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</si>
  <si>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</si>
  <si>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</si>
  <si>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</si>
  <si>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</si>
  <si>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</si>
  <si>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</si>
  <si>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</si>
  <si>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</si>
  <si>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</si>
  <si>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</si>
  <si>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</si>
  <si>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</si>
  <si>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</si>
  <si>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</si>
  <si>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</si>
  <si>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</si>
  <si>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</si>
  <si>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</si>
  <si>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</si>
  <si>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</si>
  <si>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</si>
  <si>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</si>
  <si>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</si>
  <si>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</si>
  <si>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</si>
  <si>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</si>
  <si>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</si>
  <si>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</si>
  <si>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</si>
  <si>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</si>
  <si>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</si>
  <si>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</si>
  <si>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</si>
  <si>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</si>
  <si>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</si>
  <si>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</si>
  <si>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</si>
  <si>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</si>
  <si>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</si>
  <si>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</si>
  <si>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</si>
  <si>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</si>
  <si>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</si>
  <si>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</si>
  <si>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</si>
  <si>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</si>
  <si>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</si>
  <si>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</si>
  <si>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</si>
  <si>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Queen:90"x102"/20"x30"(4)/60"x80"+14"</t>
  </si>
  <si>
    <t>Full: 86"x96"/20"x30"(4)/54"x75"+14"</t>
  </si>
  <si>
    <t>100% polyester</t>
  </si>
  <si>
    <t>100% polyester</t>
    <phoneticPr fontId="11" type="noConversion"/>
  </si>
  <si>
    <t>King:108"x102"/20"x40"(4)/78"x80"+14"</t>
  </si>
  <si>
    <t>Print</t>
  </si>
  <si>
    <t>100% polyester, printed</t>
    <phoneticPr fontId="11" type="noConversion"/>
  </si>
  <si>
    <t>With 2 extra white(11-0601TCX ) pillowcases</t>
    <phoneticPr fontId="11" type="noConversion"/>
  </si>
  <si>
    <t>printed brushed polyester microfiber sheets, 4" single needle hem, PVC bag with inserts</t>
    <phoneticPr fontId="11" type="noConversion"/>
  </si>
  <si>
    <t>WHITE SCALLOPED FLORAL</t>
    <phoneticPr fontId="11" type="noConversion"/>
  </si>
  <si>
    <t>WHITE FERN BFLY</t>
    <phoneticPr fontId="11" type="noConversion"/>
  </si>
  <si>
    <t>WHITE BPEONY BOUQET</t>
    <phoneticPr fontId="11" type="noConversion"/>
  </si>
  <si>
    <t>Print Sheet Set</t>
    <phoneticPr fontId="11" type="noConversion"/>
  </si>
  <si>
    <t>6302.22.2020</t>
    <phoneticPr fontId="11" type="noConversion"/>
  </si>
  <si>
    <t>100233735FL</t>
    <phoneticPr fontId="11" type="noConversion"/>
  </si>
  <si>
    <t>100233735QN</t>
    <phoneticPr fontId="11" type="noConversion"/>
  </si>
  <si>
    <t>100233735KG</t>
    <phoneticPr fontId="11" type="noConversion"/>
  </si>
  <si>
    <t>100233736FL</t>
    <phoneticPr fontId="11" type="noConversion"/>
  </si>
  <si>
    <t>100233736QN</t>
    <phoneticPr fontId="11" type="noConversion"/>
  </si>
  <si>
    <t>100233736KG</t>
    <phoneticPr fontId="11" type="noConversion"/>
  </si>
  <si>
    <t>100233737FL</t>
    <phoneticPr fontId="11" type="noConversion"/>
  </si>
  <si>
    <t>100233737QN</t>
    <phoneticPr fontId="11" type="noConversion"/>
  </si>
  <si>
    <t>100233737KG</t>
    <phoneticPr fontId="11" type="noConversion"/>
  </si>
  <si>
    <t>MST20-6326</t>
    <phoneticPr fontId="11" type="noConversion"/>
  </si>
  <si>
    <t>MST20-6327</t>
  </si>
  <si>
    <t>MST20-6328</t>
  </si>
  <si>
    <t>MST20-6329</t>
  </si>
  <si>
    <t>MST20-6330</t>
  </si>
  <si>
    <t>MST20-6331</t>
  </si>
  <si>
    <t>MST20-6332</t>
  </si>
  <si>
    <t>MST20-6333</t>
  </si>
  <si>
    <t>MST20-6334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</si>
</sst>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4" formatCode="_-[$$-409]* #,##0.00_ ;_-[$$-409]* \-#,##0.00\ ;_-[$$-409]* &quot;-&quot;??_ ;_-@_ "/>
    <numFmt numFmtId="185" formatCode="_ &quot;Rs.&quot;\ * #,##0.00_ ;_ &quot;Rs.&quot;\ * \-#,##0.00_ ;_ &quot;Rs.&quot;\ * &quot;-&quot;??_ ;_ @_ "/>
    <numFmt numFmtId="188" formatCode="0.0000"/>
    <numFmt numFmtId="190" formatCode="_(* #,##0.00_);_(* \(#,##0.00\);_(* &quot;-&quot;??_);_(@_)"/>
    <numFmt numFmtId="194" formatCode="0_);\(0\)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5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9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9" fontId="7" fillId="0" borderId="0"/>
    <xf numFmtId="0" fontId="6" fillId="0" borderId="0"/>
    <xf numFmtId="9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9" fontId="6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4" applyAlignment="1">
      <alignment horizontal="center" wrapText="1"/>
    </xf>
    <xf numFmtId="0" fontId="6" fillId="0" borderId="0" xfId="4" applyAlignment="1">
      <alignment wrapText="1"/>
    </xf>
    <xf numFmtId="10" fontId="6" fillId="0" borderId="0" xfId="4" applyNumberFormat="1" applyAlignment="1">
      <alignment wrapText="1"/>
    </xf>
    <xf numFmtId="177" fontId="6" fillId="0" borderId="0" xfId="4" applyNumberFormat="1" applyAlignment="1">
      <alignment wrapText="1"/>
    </xf>
    <xf numFmtId="1" fontId="6" fillId="0" borderId="1" xfId="4" applyNumberFormat="1" applyBorder="1" applyAlignment="1">
      <alignment wrapText="1"/>
    </xf>
    <xf numFmtId="0" fontId="5" fillId="0" borderId="1" xfId="4" applyFont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0" fontId="9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7" fontId="5" fillId="7" borderId="2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10" fillId="0" borderId="1" xfId="1" applyNumberFormat="1" applyFont="1" applyBorder="1" applyAlignment="1">
      <alignment wrapText="1"/>
    </xf>
    <xf numFmtId="177" fontId="10" fillId="0" borderId="1" xfId="1" applyNumberFormat="1" applyFont="1" applyBorder="1" applyAlignment="1">
      <alignment wrapText="1"/>
    </xf>
    <xf numFmtId="10" fontId="5" fillId="0" borderId="1" xfId="4" applyNumberFormat="1" applyFont="1" applyBorder="1" applyAlignment="1">
      <alignment horizontal="center" wrapText="1"/>
    </xf>
    <xf numFmtId="177" fontId="10" fillId="6" borderId="1" xfId="1" applyNumberFormat="1" applyFont="1" applyFill="1" applyBorder="1" applyAlignment="1">
      <alignment wrapText="1"/>
    </xf>
    <xf numFmtId="177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7" fontId="8" fillId="8" borderId="1" xfId="1" applyNumberFormat="1" applyFont="1" applyFill="1" applyBorder="1" applyAlignment="1">
      <alignment wrapText="1"/>
    </xf>
    <xf numFmtId="0" fontId="6" fillId="0" borderId="1" xfId="4" applyBorder="1" applyAlignment="1">
      <alignment horizontal="center"/>
    </xf>
    <xf numFmtId="0" fontId="6" fillId="0" borderId="1" xfId="4" applyBorder="1"/>
    <xf numFmtId="178" fontId="6" fillId="0" borderId="1" xfId="4" applyNumberFormat="1" applyBorder="1"/>
    <xf numFmtId="179" fontId="6" fillId="0" borderId="1" xfId="4" applyNumberFormat="1" applyBorder="1"/>
    <xf numFmtId="1" fontId="6" fillId="0" borderId="1" xfId="4" applyNumberFormat="1" applyBorder="1"/>
    <xf numFmtId="2" fontId="6" fillId="0" borderId="1" xfId="4" applyNumberFormat="1" applyBorder="1"/>
    <xf numFmtId="1" fontId="6" fillId="2" borderId="1" xfId="4" applyNumberFormat="1" applyFill="1" applyBorder="1"/>
    <xf numFmtId="3" fontId="6" fillId="0" borderId="1" xfId="4" applyNumberFormat="1" applyBorder="1"/>
    <xf numFmtId="177" fontId="6" fillId="2" borderId="1" xfId="4" applyNumberFormat="1" applyFill="1" applyBorder="1"/>
    <xf numFmtId="180" fontId="6" fillId="0" borderId="1" xfId="4" applyNumberFormat="1" applyBorder="1"/>
    <xf numFmtId="10" fontId="6" fillId="0" borderId="1" xfId="4" applyNumberFormat="1" applyBorder="1"/>
    <xf numFmtId="177" fontId="6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6" fillId="0" borderId="1" xfId="4" applyNumberFormat="1" applyBorder="1"/>
    <xf numFmtId="0" fontId="6" fillId="0" borderId="0" xfId="4"/>
    <xf numFmtId="0" fontId="6" fillId="0" borderId="1" xfId="4" applyBorder="1" applyAlignment="1">
      <alignment horizontal="center" wrapText="1"/>
    </xf>
    <xf numFmtId="0" fontId="6" fillId="0" borderId="1" xfId="4" applyBorder="1" applyAlignment="1">
      <alignment wrapText="1"/>
    </xf>
    <xf numFmtId="2" fontId="6" fillId="0" borderId="0" xfId="4" applyNumberFormat="1" applyAlignment="1">
      <alignment wrapText="1"/>
    </xf>
    <xf numFmtId="1" fontId="6" fillId="0" borderId="0" xfId="4" applyNumberFormat="1" applyAlignment="1">
      <alignment wrapText="1"/>
    </xf>
    <xf numFmtId="181" fontId="5" fillId="0" borderId="1" xfId="4" applyNumberFormat="1" applyFont="1" applyBorder="1" applyAlignment="1">
      <alignment horizontal="center" wrapText="1"/>
    </xf>
    <xf numFmtId="181" fontId="6" fillId="0" borderId="1" xfId="4" applyNumberFormat="1" applyBorder="1"/>
    <xf numFmtId="181" fontId="6" fillId="0" borderId="1" xfId="4" applyNumberFormat="1" applyBorder="1" applyAlignment="1">
      <alignment wrapText="1"/>
    </xf>
    <xf numFmtId="181" fontId="6" fillId="0" borderId="0" xfId="4" applyNumberFormat="1" applyAlignment="1">
      <alignment wrapText="1"/>
    </xf>
    <xf numFmtId="177" fontId="6" fillId="0" borderId="2" xfId="4" applyNumberFormat="1" applyBorder="1" applyAlignment="1">
      <alignment horizontal="center" wrapText="1"/>
    </xf>
    <xf numFmtId="177" fontId="5" fillId="4" borderId="0" xfId="4" applyNumberFormat="1" applyFont="1" applyFill="1" applyAlignment="1">
      <alignment wrapText="1"/>
    </xf>
    <xf numFmtId="177" fontId="8" fillId="0" borderId="1" xfId="1" applyNumberFormat="1" applyFont="1" applyBorder="1" applyAlignment="1">
      <alignment wrapText="1"/>
    </xf>
    <xf numFmtId="182" fontId="10" fillId="0" borderId="1" xfId="1" applyNumberFormat="1" applyFont="1" applyBorder="1" applyAlignment="1">
      <alignment wrapText="1"/>
    </xf>
    <xf numFmtId="182" fontId="6" fillId="0" borderId="0" xfId="4" applyNumberFormat="1" applyAlignment="1">
      <alignment wrapText="1"/>
    </xf>
    <xf numFmtId="188" fontId="6" fillId="2" borderId="1" xfId="4" applyNumberFormat="1" applyFill="1" applyBorder="1"/>
    <xf numFmtId="188" fontId="6" fillId="2" borderId="1" xfId="4" applyNumberFormat="1" applyFill="1" applyBorder="1" applyAlignment="1">
      <alignment wrapText="1"/>
    </xf>
    <xf numFmtId="49" fontId="15" fillId="0" borderId="3" xfId="0" applyNumberFormat="1" applyFont="1" applyBorder="1" applyAlignment="1" applyProtection="1">
      <alignment wrapText="1"/>
      <protection locked="0"/>
    </xf>
    <xf numFmtId="194" fontId="15" fillId="0" borderId="1" xfId="4" applyNumberFormat="1" applyFont="1" applyBorder="1" applyAlignment="1">
      <alignment horizontal="left"/>
    </xf>
    <xf numFmtId="0" fontId="15" fillId="0" borderId="2" xfId="4" applyFont="1" applyBorder="1" applyAlignment="1">
      <alignment wrapText="1"/>
    </xf>
    <xf numFmtId="0" fontId="14" fillId="0" borderId="1" xfId="4" applyFont="1" applyBorder="1"/>
    <xf numFmtId="0" fontId="7" fillId="9" borderId="1" xfId="0" applyFont="1" applyFill="1" applyBorder="1"/>
  </cellXfs>
  <cellStyles count="45">
    <cellStyle name="Currency 2 2 2" xfId="8" xr:uid="{C2EF2C26-C451-44C1-B6BC-05E871A7681D}"/>
    <cellStyle name="Currency_West End Quote Sheet for Fred Meyer20090804-Hellen" xfId="13" xr:uid="{3F6A5B90-59DB-4265-8C47-D7EF4C38B482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HSN-micro fiber comforter set  duvet set and sheet set11-29-2010" xfId="18" xr:uid="{F15B8E12-3D7F-45C7-9924-42E2E6642A72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03698DC-9F8E-4DC1-BE3B-3EF77C5C425B}"/>
    <cellStyle name="百分比 3" xfId="24" xr:uid="{AD21F942-7BA0-424C-BDC0-B5377A319325}"/>
    <cellStyle name="百分比 3 2" xfId="21" xr:uid="{64B3363F-1DCD-4D1B-9389-D2F921D32796}"/>
    <cellStyle name="百分比 3 3" xfId="36" xr:uid="{1A44C4EA-BDD4-4D19-A79D-2D0570F8AC84}"/>
    <cellStyle name="百分比 4" xfId="19" xr:uid="{6E9E03BC-DE5E-4CDA-AB8F-DC9A4CFF80BE}"/>
    <cellStyle name="百分比 5" xfId="28" xr:uid="{FA2C6C35-28B0-4C90-A420-E1B400CBC0CE}"/>
    <cellStyle name="百分比 5 2" xfId="32" xr:uid="{260BF66D-1181-42B3-8986-C4C31ED9D5BD}"/>
    <cellStyle name="百分比 5 2 2" xfId="44" xr:uid="{7F246ED6-BCAA-4BD4-8769-754A72A7AF70}"/>
    <cellStyle name="百分比 5 3" xfId="40" xr:uid="{7BB0209F-8B9A-4358-8821-68B452458B4C}"/>
    <cellStyle name="常规" xfId="0" builtinId="0"/>
    <cellStyle name="常规 16" xfId="20" xr:uid="{C76EF7A6-A1F5-4F40-9515-8954AAE10E05}"/>
    <cellStyle name="常规 17 2 3" xfId="17" xr:uid="{BF783874-6243-4BFB-8E72-6850E2080DBC}"/>
    <cellStyle name="常规 17 2 3 2" xfId="33" xr:uid="{34F658B6-DDBA-4DC6-BA13-A8011CECF7F0}"/>
    <cellStyle name="常规 2" xfId="10" xr:uid="{60209A9D-BCA2-4227-BA6B-2057105E4BCF}"/>
    <cellStyle name="常规 2 5" xfId="15" xr:uid="{2CBB14E9-A932-424E-AD34-2D5C5DBD664C}"/>
    <cellStyle name="常规 3" xfId="25" xr:uid="{205A0566-E73F-4940-97A6-26367F91EA5E}"/>
    <cellStyle name="常规 3 2" xfId="29" xr:uid="{2DF06126-9FA8-4561-A139-1AC5D28E7934}"/>
    <cellStyle name="常规 3 2 2" xfId="41" xr:uid="{AD322C33-A72D-487D-B53D-9552752776CD}"/>
    <cellStyle name="常规 3 3" xfId="37" xr:uid="{28E5EA66-88CD-409B-B995-2BBB9FDBFC24}"/>
    <cellStyle name="货币 2" xfId="22" xr:uid="{4F2F77BD-6532-49BF-B961-FB518551BDB5}"/>
    <cellStyle name="货币 2 2" xfId="12" xr:uid="{999C6565-3F00-4E6E-9BAE-9A5F97CDAA7B}"/>
    <cellStyle name="货币 2 3" xfId="34" xr:uid="{A9A56268-22C5-49D5-9466-3BC7FAA2C2F6}"/>
    <cellStyle name="货币 3" xfId="26" xr:uid="{77AD5202-8D35-4615-8CF6-6BBE6B65F8BF}"/>
    <cellStyle name="货币 3 2" xfId="30" xr:uid="{1C3DFE0D-19BB-4F8B-A3DD-72A90FFBB323}"/>
    <cellStyle name="货币 3 2 2" xfId="42" xr:uid="{58BDC0FB-D240-41CC-937A-C958F51CAC6C}"/>
    <cellStyle name="货币 3 3" xfId="38" xr:uid="{E97620EC-CD40-4AF4-AD08-65C8B4EA615D}"/>
    <cellStyle name="千位分隔 2" xfId="23" xr:uid="{77888180-B152-46BE-AE62-195B831C7E07}"/>
    <cellStyle name="千位分隔 2 2" xfId="35" xr:uid="{B919B3E6-7953-4363-9289-8D3AE73CA40B}"/>
    <cellStyle name="千位分隔 3" xfId="27" xr:uid="{1AA567A4-DBEF-4D20-8382-6E3A808DBD9D}"/>
    <cellStyle name="千位分隔 3 2" xfId="31" xr:uid="{D63F0065-BA69-468B-AB9D-A599DC818948}"/>
    <cellStyle name="千位分隔 3 2 2" xfId="43" xr:uid="{067E6A4E-1180-4E0B-84DE-66F9A29D267E}"/>
    <cellStyle name="千位分隔 3 3" xfId="39" xr:uid="{A25C1DFE-7830-4744-AAC6-7EF2CB2537F8}"/>
    <cellStyle name="样式 1 2" xfId="2" xr:uid="{DC9B73B6-A1E9-48DB-83A0-64D6E1D16DDF}"/>
    <cellStyle name="样式 1 2 2" xfId="16" xr:uid="{79B0C64D-5021-49D7-925B-55E57F1E1B11}"/>
    <cellStyle name="样式 1 5" xfId="9" xr:uid="{DDB5C0FA-A73B-4D02-BAA7-9CEB24CD27C3}"/>
    <cellStyle name="样式 1_Belk Ecoweave 400 tc tencel sheet quote 10092014" xfId="14" xr:uid="{34D7CD1A-412B-426F-8203-317E6986F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0"/>
  <sheetViews>
    <sheetView tabSelected="1" zoomScale="99" zoomScaleNormal="99" workbookViewId="0">
      <selection activeCell="I16" sqref="I1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12.85546875" style="2" customWidth="1"/>
    <col min="4" max="4" width="8.42578125" style="2" customWidth="1"/>
    <col min="5" max="5" width="10.85546875" style="2" customWidth="1"/>
    <col min="6" max="6" width="9.42578125" style="2" customWidth="1"/>
    <col min="7" max="7" width="15.5703125" style="2" customWidth="1"/>
    <col min="8" max="8" width="24.140625" style="2" customWidth="1"/>
    <col min="9" max="9" width="52.140625" style="2" customWidth="1"/>
    <col min="10" max="10" width="14.28515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6.140625" style="2" customWidth="1"/>
    <col min="15" max="15" width="42.28515625" style="2" customWidth="1"/>
    <col min="16" max="16" width="11.85546875" style="2" customWidth="1"/>
    <col min="17" max="17" width="14.5703125" style="2" customWidth="1"/>
    <col min="18" max="18" width="14.2851562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0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10.425781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6</v>
      </c>
      <c r="B1" s="6" t="s">
        <v>7</v>
      </c>
      <c r="C1" s="7" t="s">
        <v>8</v>
      </c>
      <c r="D1" s="7" t="s">
        <v>55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57</v>
      </c>
      <c r="M1" s="10" t="s">
        <v>14</v>
      </c>
      <c r="N1" s="10" t="s">
        <v>15</v>
      </c>
      <c r="O1" s="7" t="s">
        <v>56</v>
      </c>
      <c r="P1" s="7" t="s">
        <v>16</v>
      </c>
      <c r="Q1" s="7" t="s">
        <v>17</v>
      </c>
      <c r="R1" s="7" t="s">
        <v>54</v>
      </c>
      <c r="S1" s="10" t="s">
        <v>18</v>
      </c>
      <c r="T1" s="47" t="s">
        <v>50</v>
      </c>
      <c r="U1" s="11" t="s">
        <v>19</v>
      </c>
      <c r="V1" s="12" t="s">
        <v>1</v>
      </c>
      <c r="W1" s="42" t="s">
        <v>20</v>
      </c>
      <c r="X1" s="42" t="s">
        <v>21</v>
      </c>
      <c r="Y1" s="42" t="s">
        <v>22</v>
      </c>
      <c r="Z1" s="13" t="s">
        <v>23</v>
      </c>
      <c r="AA1" s="14" t="s">
        <v>24</v>
      </c>
      <c r="AB1" s="49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8" t="s">
        <v>53</v>
      </c>
      <c r="AT1" s="18" t="s">
        <v>51</v>
      </c>
      <c r="AU1" s="17" t="s">
        <v>52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7" customFormat="1" ht="18.75" customHeight="1" x14ac:dyDescent="0.25">
      <c r="A2" s="23">
        <v>1</v>
      </c>
      <c r="B2" s="24"/>
      <c r="C2" s="24"/>
      <c r="D2" s="24"/>
      <c r="E2" s="24" t="s">
        <v>4</v>
      </c>
      <c r="F2" s="24"/>
      <c r="G2" s="24" t="s">
        <v>49</v>
      </c>
      <c r="H2" s="25" t="s">
        <v>67</v>
      </c>
      <c r="I2" s="24" t="s">
        <v>66</v>
      </c>
      <c r="J2" s="24" t="s">
        <v>70</v>
      </c>
      <c r="K2" s="24" t="s">
        <v>61</v>
      </c>
      <c r="L2" s="39" t="s">
        <v>64</v>
      </c>
      <c r="M2" s="24" t="s">
        <v>59</v>
      </c>
      <c r="N2" s="24" t="s">
        <v>63</v>
      </c>
      <c r="O2" s="24" t="s">
        <v>65</v>
      </c>
      <c r="P2" s="57" t="s">
        <v>81</v>
      </c>
      <c r="Q2" s="54">
        <v>194138503516</v>
      </c>
      <c r="R2" s="53" t="s">
        <v>72</v>
      </c>
      <c r="S2" s="24" t="s">
        <v>5</v>
      </c>
      <c r="T2" s="46"/>
      <c r="U2" s="46">
        <v>5.36</v>
      </c>
      <c r="V2" s="24" t="s">
        <v>3</v>
      </c>
      <c r="W2" s="43">
        <v>30</v>
      </c>
      <c r="X2" s="43">
        <v>25</v>
      </c>
      <c r="Y2" s="43">
        <v>25</v>
      </c>
      <c r="Z2" s="28">
        <v>2</v>
      </c>
      <c r="AA2" s="27">
        <v>3</v>
      </c>
      <c r="AB2" s="51">
        <f>IF(W2="","",W2*X2*Y2/1000000)</f>
        <v>1.8800000000000001E-2</v>
      </c>
      <c r="AC2" s="28">
        <v>56</v>
      </c>
      <c r="AD2" s="29">
        <f>IF(AA2="","",AC2/AB2*AA2)</f>
        <v>8936</v>
      </c>
      <c r="AE2" s="30">
        <v>3500</v>
      </c>
      <c r="AF2" s="31">
        <f>IF(ISERROR(AE2/AD2),"",AE2/AD2)</f>
        <v>0.39</v>
      </c>
      <c r="AG2" s="56" t="s">
        <v>71</v>
      </c>
      <c r="AH2" s="32">
        <v>0.314</v>
      </c>
      <c r="AI2" s="31">
        <f>IF(ISERROR(U2*AH2),"",U2*AH2)</f>
        <v>1.68</v>
      </c>
      <c r="AJ2" s="31">
        <f>IF(ISERROR(U2+AF2+AI2),"",U2+AF2+AI2)</f>
        <v>7.43</v>
      </c>
      <c r="AK2" s="33">
        <v>0</v>
      </c>
      <c r="AL2" s="31">
        <f t="shared" ref="AL2:AL10" si="0">IF(ISERROR(AY2*AK2),"",AY2*AK2)</f>
        <v>0</v>
      </c>
      <c r="AM2" s="33">
        <v>0</v>
      </c>
      <c r="AN2" s="31">
        <f t="shared" ref="AN2:AN10" si="1">IF(ISERROR(AY2*AM2),"",AY2*AM2)</f>
        <v>0</v>
      </c>
      <c r="AO2" s="33">
        <v>0</v>
      </c>
      <c r="AP2" s="31">
        <f>IF(ISERROR(AY2*AO2),"",AY2*AO2)</f>
        <v>0</v>
      </c>
      <c r="AQ2" s="33">
        <v>0</v>
      </c>
      <c r="AR2" s="31">
        <f>IF(ISERROR(U2*AQ2),"",U2*AQ2)</f>
        <v>0</v>
      </c>
      <c r="AS2" s="36"/>
      <c r="AT2" s="33">
        <v>0</v>
      </c>
      <c r="AU2" s="31">
        <f>IF(ISERROR(AY2*AT2),"",AY2*AT2)</f>
        <v>0</v>
      </c>
      <c r="AV2" s="31">
        <f>IF(ISERROR(AL2+AN2+AP2+AR2+AU2),"",AL2+AN2+AP2+AR2+AU2)</f>
        <v>0</v>
      </c>
      <c r="AW2" s="31">
        <f t="shared" ref="AW2:AW10" si="2">IF(ISERROR(AJ2+AV2),"",AJ2+AV2)</f>
        <v>7.43</v>
      </c>
      <c r="AX2" s="35">
        <f t="shared" ref="AX2:AX10" si="3">IF(ISERROR((AY2-AW2)/AY2),"",(AY2-AW2)/AY2)</f>
        <v>0.1754</v>
      </c>
      <c r="AY2" s="36">
        <v>9.01</v>
      </c>
      <c r="AZ2" s="27">
        <v>120</v>
      </c>
      <c r="BA2" s="31">
        <f>IF(ISERROR(AW2*AZ2),"",AW2*AZ2)</f>
        <v>891.6</v>
      </c>
      <c r="BB2" s="31">
        <f>IF(ISERROR(AY2*AZ2),"",AY2*AZ2)</f>
        <v>1081.2</v>
      </c>
    </row>
    <row r="3" spans="1:54" s="37" customFormat="1" ht="15.75" customHeight="1" x14ac:dyDescent="0.25">
      <c r="A3" s="23">
        <v>2</v>
      </c>
      <c r="B3" s="24"/>
      <c r="C3" s="24"/>
      <c r="D3" s="24"/>
      <c r="E3" s="24" t="s">
        <v>4</v>
      </c>
      <c r="F3" s="24"/>
      <c r="G3" s="24" t="s">
        <v>49</v>
      </c>
      <c r="H3" s="25" t="s">
        <v>67</v>
      </c>
      <c r="I3" s="24" t="s">
        <v>66</v>
      </c>
      <c r="J3" s="24" t="s">
        <v>70</v>
      </c>
      <c r="K3" s="24" t="s">
        <v>60</v>
      </c>
      <c r="L3" s="39" t="s">
        <v>64</v>
      </c>
      <c r="M3" s="24" t="s">
        <v>58</v>
      </c>
      <c r="N3" s="24" t="s">
        <v>63</v>
      </c>
      <c r="O3" s="24" t="s">
        <v>65</v>
      </c>
      <c r="P3" s="57" t="s">
        <v>82</v>
      </c>
      <c r="Q3" s="54">
        <v>194138503530</v>
      </c>
      <c r="R3" s="53" t="s">
        <v>73</v>
      </c>
      <c r="S3" s="24" t="s">
        <v>5</v>
      </c>
      <c r="T3" s="46"/>
      <c r="U3" s="46">
        <v>5.72</v>
      </c>
      <c r="V3" s="24" t="s">
        <v>3</v>
      </c>
      <c r="W3" s="43">
        <v>30</v>
      </c>
      <c r="X3" s="43">
        <v>25</v>
      </c>
      <c r="Y3" s="43">
        <v>28</v>
      </c>
      <c r="Z3" s="28">
        <v>2</v>
      </c>
      <c r="AA3" s="27">
        <v>3</v>
      </c>
      <c r="AB3" s="51">
        <f t="shared" ref="AB3:AB10" si="4">IF(W3="","",W3*X3*Y3/1000000)</f>
        <v>2.1000000000000001E-2</v>
      </c>
      <c r="AC3" s="28">
        <v>56</v>
      </c>
      <c r="AD3" s="29">
        <f t="shared" ref="AD3:AD10" si="5">IF(AA3="","",AC3/AB3*AA3)</f>
        <v>8000</v>
      </c>
      <c r="AE3" s="30">
        <v>3500</v>
      </c>
      <c r="AF3" s="31">
        <f t="shared" ref="AF3:AF10" si="6">IF(ISERROR(AE3/AD3),"",AE3/AD3)</f>
        <v>0.44</v>
      </c>
      <c r="AG3" s="56" t="s">
        <v>71</v>
      </c>
      <c r="AH3" s="32">
        <v>0.314</v>
      </c>
      <c r="AI3" s="31">
        <f t="shared" ref="AI3:AI10" si="7">IF(ISERROR(U3*AH3),"",U3*AH3)</f>
        <v>1.8</v>
      </c>
      <c r="AJ3" s="31">
        <f t="shared" ref="AJ3:AJ10" si="8">IF(ISERROR(U3+AF3+AI3),"",U3+AF3+AI3)</f>
        <v>7.96</v>
      </c>
      <c r="AK3" s="33">
        <v>0</v>
      </c>
      <c r="AL3" s="31">
        <f t="shared" si="0"/>
        <v>0</v>
      </c>
      <c r="AM3" s="33">
        <v>0</v>
      </c>
      <c r="AN3" s="31">
        <f t="shared" si="1"/>
        <v>0</v>
      </c>
      <c r="AO3" s="33">
        <v>0</v>
      </c>
      <c r="AP3" s="31">
        <f t="shared" ref="AP3:AP10" si="9">IF(ISERROR(AY3*AO3),"",AY3*AO3)</f>
        <v>0</v>
      </c>
      <c r="AQ3" s="33">
        <v>0</v>
      </c>
      <c r="AR3" s="31">
        <f t="shared" ref="AR3:AR10" si="10">IF(ISERROR(U3*AQ3),"",U3*AQ3)</f>
        <v>0</v>
      </c>
      <c r="AS3" s="36"/>
      <c r="AT3" s="33">
        <v>0</v>
      </c>
      <c r="AU3" s="31">
        <f t="shared" ref="AU3:AU10" si="11">IF(ISERROR(AY3*AT3),"",AY3*AT3)</f>
        <v>0</v>
      </c>
      <c r="AV3" s="31">
        <f t="shared" ref="AV3:AV10" si="12">IF(ISERROR(AL3+AN3+AP3+AR3+AU3),"",AL3+AN3+AP3+AR3+AU3)</f>
        <v>0</v>
      </c>
      <c r="AW3" s="31">
        <f t="shared" si="2"/>
        <v>7.96</v>
      </c>
      <c r="AX3" s="35">
        <f t="shared" si="3"/>
        <v>0.16389999999999999</v>
      </c>
      <c r="AY3" s="36">
        <v>9.52</v>
      </c>
      <c r="AZ3" s="27">
        <v>360</v>
      </c>
      <c r="BA3" s="31">
        <f t="shared" ref="BA3:BA10" si="13">IF(ISERROR(AW3*AZ3),"",AW3*AZ3)</f>
        <v>2865.6</v>
      </c>
      <c r="BB3" s="31">
        <f t="shared" ref="BB3:BB10" si="14">IF(ISERROR(AY3*AZ3),"",AY3*AZ3)</f>
        <v>3427.2</v>
      </c>
    </row>
    <row r="4" spans="1:54" s="37" customFormat="1" x14ac:dyDescent="0.25">
      <c r="A4" s="23">
        <v>3</v>
      </c>
      <c r="B4" s="24"/>
      <c r="C4" s="24"/>
      <c r="D4" s="24"/>
      <c r="E4" s="24" t="s">
        <v>4</v>
      </c>
      <c r="F4" s="24"/>
      <c r="G4" s="24" t="s">
        <v>49</v>
      </c>
      <c r="H4" s="25" t="s">
        <v>67</v>
      </c>
      <c r="I4" s="24" t="s">
        <v>66</v>
      </c>
      <c r="J4" s="24" t="s">
        <v>70</v>
      </c>
      <c r="K4" s="24" t="s">
        <v>60</v>
      </c>
      <c r="L4" s="39" t="s">
        <v>64</v>
      </c>
      <c r="M4" s="24" t="s">
        <v>62</v>
      </c>
      <c r="N4" s="24" t="s">
        <v>63</v>
      </c>
      <c r="O4" s="24" t="s">
        <v>65</v>
      </c>
      <c r="P4" s="57" t="s">
        <v>83</v>
      </c>
      <c r="Q4" s="54">
        <v>194138503523</v>
      </c>
      <c r="R4" s="53" t="s">
        <v>74</v>
      </c>
      <c r="S4" s="24" t="s">
        <v>5</v>
      </c>
      <c r="T4" s="46"/>
      <c r="U4" s="46">
        <v>6.63</v>
      </c>
      <c r="V4" s="24" t="s">
        <v>3</v>
      </c>
      <c r="W4" s="43">
        <v>30</v>
      </c>
      <c r="X4" s="43">
        <v>25</v>
      </c>
      <c r="Y4" s="43">
        <v>31</v>
      </c>
      <c r="Z4" s="28">
        <v>2</v>
      </c>
      <c r="AA4" s="27">
        <v>3</v>
      </c>
      <c r="AB4" s="51">
        <f t="shared" si="4"/>
        <v>2.3300000000000001E-2</v>
      </c>
      <c r="AC4" s="28">
        <v>56</v>
      </c>
      <c r="AD4" s="29">
        <f t="shared" si="5"/>
        <v>7210</v>
      </c>
      <c r="AE4" s="30">
        <v>3500</v>
      </c>
      <c r="AF4" s="31">
        <f t="shared" si="6"/>
        <v>0.49</v>
      </c>
      <c r="AG4" s="56" t="s">
        <v>71</v>
      </c>
      <c r="AH4" s="32">
        <v>0.314</v>
      </c>
      <c r="AI4" s="31">
        <f t="shared" si="7"/>
        <v>2.08</v>
      </c>
      <c r="AJ4" s="31">
        <f t="shared" si="8"/>
        <v>9.1999999999999993</v>
      </c>
      <c r="AK4" s="33">
        <v>0</v>
      </c>
      <c r="AL4" s="31">
        <f t="shared" si="0"/>
        <v>0</v>
      </c>
      <c r="AM4" s="33">
        <v>0</v>
      </c>
      <c r="AN4" s="31">
        <f t="shared" si="1"/>
        <v>0</v>
      </c>
      <c r="AO4" s="33">
        <v>0</v>
      </c>
      <c r="AP4" s="31">
        <f t="shared" si="9"/>
        <v>0</v>
      </c>
      <c r="AQ4" s="33">
        <v>0</v>
      </c>
      <c r="AR4" s="31">
        <f t="shared" si="10"/>
        <v>0</v>
      </c>
      <c r="AS4" s="36"/>
      <c r="AT4" s="33">
        <v>0</v>
      </c>
      <c r="AU4" s="31">
        <f t="shared" si="11"/>
        <v>0</v>
      </c>
      <c r="AV4" s="31">
        <f t="shared" si="12"/>
        <v>0</v>
      </c>
      <c r="AW4" s="31">
        <f t="shared" si="2"/>
        <v>9.1999999999999993</v>
      </c>
      <c r="AX4" s="35">
        <f t="shared" si="3"/>
        <v>0.16589999999999999</v>
      </c>
      <c r="AY4" s="36">
        <v>11.03</v>
      </c>
      <c r="AZ4" s="27">
        <v>120</v>
      </c>
      <c r="BA4" s="31">
        <f t="shared" si="13"/>
        <v>1104</v>
      </c>
      <c r="BB4" s="31">
        <f t="shared" si="14"/>
        <v>1323.6</v>
      </c>
    </row>
    <row r="5" spans="1:54" s="37" customFormat="1" x14ac:dyDescent="0.25">
      <c r="A5" s="23">
        <v>4</v>
      </c>
      <c r="B5" s="24"/>
      <c r="C5" s="24"/>
      <c r="D5" s="24"/>
      <c r="E5" s="24" t="s">
        <v>4</v>
      </c>
      <c r="F5" s="24"/>
      <c r="G5" s="24" t="s">
        <v>49</v>
      </c>
      <c r="H5" s="25" t="s">
        <v>68</v>
      </c>
      <c r="I5" s="24" t="s">
        <v>66</v>
      </c>
      <c r="J5" s="24" t="s">
        <v>70</v>
      </c>
      <c r="K5" s="24" t="s">
        <v>60</v>
      </c>
      <c r="L5" s="39" t="s">
        <v>64</v>
      </c>
      <c r="M5" s="24" t="s">
        <v>59</v>
      </c>
      <c r="N5" s="24" t="s">
        <v>63</v>
      </c>
      <c r="O5" s="24" t="s">
        <v>65</v>
      </c>
      <c r="P5" s="57" t="s">
        <v>84</v>
      </c>
      <c r="Q5" s="54">
        <v>194138503547</v>
      </c>
      <c r="R5" s="53" t="s">
        <v>75</v>
      </c>
      <c r="S5" s="24" t="s">
        <v>5</v>
      </c>
      <c r="T5" s="46"/>
      <c r="U5" s="46">
        <v>5.36</v>
      </c>
      <c r="V5" s="24" t="s">
        <v>3</v>
      </c>
      <c r="W5" s="43">
        <v>30</v>
      </c>
      <c r="X5" s="43">
        <v>25</v>
      </c>
      <c r="Y5" s="43">
        <v>25</v>
      </c>
      <c r="Z5" s="28">
        <v>2</v>
      </c>
      <c r="AA5" s="27">
        <v>3</v>
      </c>
      <c r="AB5" s="51">
        <f t="shared" si="4"/>
        <v>1.8800000000000001E-2</v>
      </c>
      <c r="AC5" s="28">
        <v>56</v>
      </c>
      <c r="AD5" s="29">
        <f t="shared" si="5"/>
        <v>8936</v>
      </c>
      <c r="AE5" s="30">
        <v>3500</v>
      </c>
      <c r="AF5" s="31">
        <f t="shared" si="6"/>
        <v>0.39</v>
      </c>
      <c r="AG5" s="56" t="s">
        <v>71</v>
      </c>
      <c r="AH5" s="32">
        <v>0.314</v>
      </c>
      <c r="AI5" s="31">
        <f t="shared" si="7"/>
        <v>1.68</v>
      </c>
      <c r="AJ5" s="31">
        <f t="shared" si="8"/>
        <v>7.43</v>
      </c>
      <c r="AK5" s="33">
        <v>0</v>
      </c>
      <c r="AL5" s="31">
        <f t="shared" si="0"/>
        <v>0</v>
      </c>
      <c r="AM5" s="33">
        <v>0</v>
      </c>
      <c r="AN5" s="31">
        <f t="shared" si="1"/>
        <v>0</v>
      </c>
      <c r="AO5" s="33">
        <v>0</v>
      </c>
      <c r="AP5" s="31">
        <f t="shared" si="9"/>
        <v>0</v>
      </c>
      <c r="AQ5" s="33">
        <v>0</v>
      </c>
      <c r="AR5" s="31">
        <f t="shared" si="10"/>
        <v>0</v>
      </c>
      <c r="AS5" s="36"/>
      <c r="AT5" s="33">
        <v>0</v>
      </c>
      <c r="AU5" s="31">
        <f t="shared" si="11"/>
        <v>0</v>
      </c>
      <c r="AV5" s="31">
        <f t="shared" si="12"/>
        <v>0</v>
      </c>
      <c r="AW5" s="31">
        <f t="shared" si="2"/>
        <v>7.43</v>
      </c>
      <c r="AX5" s="35">
        <f t="shared" si="3"/>
        <v>0.1754</v>
      </c>
      <c r="AY5" s="36">
        <v>9.01</v>
      </c>
      <c r="AZ5" s="27">
        <v>120</v>
      </c>
      <c r="BA5" s="31">
        <f t="shared" si="13"/>
        <v>891.6</v>
      </c>
      <c r="BB5" s="31">
        <f t="shared" si="14"/>
        <v>1081.2</v>
      </c>
    </row>
    <row r="6" spans="1:54" s="37" customFormat="1" x14ac:dyDescent="0.25">
      <c r="A6" s="23">
        <v>5</v>
      </c>
      <c r="B6" s="24"/>
      <c r="C6" s="24"/>
      <c r="D6" s="24"/>
      <c r="E6" s="24" t="s">
        <v>4</v>
      </c>
      <c r="F6" s="24"/>
      <c r="G6" s="24" t="s">
        <v>49</v>
      </c>
      <c r="H6" s="25" t="s">
        <v>68</v>
      </c>
      <c r="I6" s="24" t="s">
        <v>66</v>
      </c>
      <c r="J6" s="24" t="s">
        <v>70</v>
      </c>
      <c r="K6" s="24" t="s">
        <v>60</v>
      </c>
      <c r="L6" s="39" t="s">
        <v>64</v>
      </c>
      <c r="M6" s="24" t="s">
        <v>58</v>
      </c>
      <c r="N6" s="24" t="s">
        <v>63</v>
      </c>
      <c r="O6" s="24" t="s">
        <v>65</v>
      </c>
      <c r="P6" s="57" t="s">
        <v>85</v>
      </c>
      <c r="Q6" s="54">
        <v>194138503561</v>
      </c>
      <c r="R6" s="53" t="s">
        <v>76</v>
      </c>
      <c r="S6" s="24" t="s">
        <v>5</v>
      </c>
      <c r="T6" s="46"/>
      <c r="U6" s="46">
        <v>5.72</v>
      </c>
      <c r="V6" s="24" t="s">
        <v>3</v>
      </c>
      <c r="W6" s="43">
        <v>30</v>
      </c>
      <c r="X6" s="43">
        <v>25</v>
      </c>
      <c r="Y6" s="43">
        <v>28</v>
      </c>
      <c r="Z6" s="28">
        <v>2</v>
      </c>
      <c r="AA6" s="27">
        <v>3</v>
      </c>
      <c r="AB6" s="51">
        <f t="shared" si="4"/>
        <v>2.1000000000000001E-2</v>
      </c>
      <c r="AC6" s="28">
        <v>56</v>
      </c>
      <c r="AD6" s="29">
        <f t="shared" si="5"/>
        <v>8000</v>
      </c>
      <c r="AE6" s="30">
        <v>3500</v>
      </c>
      <c r="AF6" s="31">
        <f t="shared" si="6"/>
        <v>0.44</v>
      </c>
      <c r="AG6" s="56" t="s">
        <v>71</v>
      </c>
      <c r="AH6" s="32">
        <v>0.314</v>
      </c>
      <c r="AI6" s="31">
        <f t="shared" si="7"/>
        <v>1.8</v>
      </c>
      <c r="AJ6" s="31">
        <f t="shared" si="8"/>
        <v>7.96</v>
      </c>
      <c r="AK6" s="33">
        <v>0</v>
      </c>
      <c r="AL6" s="31">
        <f t="shared" si="0"/>
        <v>0</v>
      </c>
      <c r="AM6" s="33">
        <v>0</v>
      </c>
      <c r="AN6" s="31">
        <f t="shared" si="1"/>
        <v>0</v>
      </c>
      <c r="AO6" s="33">
        <v>0</v>
      </c>
      <c r="AP6" s="31">
        <f t="shared" si="9"/>
        <v>0</v>
      </c>
      <c r="AQ6" s="33">
        <v>0</v>
      </c>
      <c r="AR6" s="31">
        <f t="shared" si="10"/>
        <v>0</v>
      </c>
      <c r="AS6" s="36"/>
      <c r="AT6" s="33">
        <v>0</v>
      </c>
      <c r="AU6" s="31">
        <f t="shared" si="11"/>
        <v>0</v>
      </c>
      <c r="AV6" s="31">
        <f t="shared" si="12"/>
        <v>0</v>
      </c>
      <c r="AW6" s="31">
        <f t="shared" si="2"/>
        <v>7.96</v>
      </c>
      <c r="AX6" s="35">
        <f t="shared" si="3"/>
        <v>0.16389999999999999</v>
      </c>
      <c r="AY6" s="36">
        <v>9.52</v>
      </c>
      <c r="AZ6" s="27">
        <v>360</v>
      </c>
      <c r="BA6" s="31">
        <f t="shared" si="13"/>
        <v>2865.6</v>
      </c>
      <c r="BB6" s="31">
        <f t="shared" si="14"/>
        <v>3427.2</v>
      </c>
    </row>
    <row r="7" spans="1:54" s="37" customFormat="1" x14ac:dyDescent="0.25">
      <c r="A7" s="23">
        <v>6</v>
      </c>
      <c r="B7" s="24"/>
      <c r="C7" s="24"/>
      <c r="D7" s="24"/>
      <c r="E7" s="24" t="s">
        <v>4</v>
      </c>
      <c r="F7" s="24"/>
      <c r="G7" s="24" t="s">
        <v>49</v>
      </c>
      <c r="H7" s="25" t="s">
        <v>68</v>
      </c>
      <c r="I7" s="24" t="s">
        <v>66</v>
      </c>
      <c r="J7" s="24" t="s">
        <v>70</v>
      </c>
      <c r="K7" s="24" t="s">
        <v>60</v>
      </c>
      <c r="L7" s="39" t="s">
        <v>64</v>
      </c>
      <c r="M7" s="24" t="s">
        <v>62</v>
      </c>
      <c r="N7" s="24" t="s">
        <v>63</v>
      </c>
      <c r="O7" s="24" t="s">
        <v>65</v>
      </c>
      <c r="P7" s="57" t="s">
        <v>86</v>
      </c>
      <c r="Q7" s="54">
        <v>194138503554</v>
      </c>
      <c r="R7" s="53" t="s">
        <v>77</v>
      </c>
      <c r="S7" s="24" t="s">
        <v>5</v>
      </c>
      <c r="T7" s="46"/>
      <c r="U7" s="46">
        <v>6.63</v>
      </c>
      <c r="V7" s="24" t="s">
        <v>3</v>
      </c>
      <c r="W7" s="43">
        <v>30</v>
      </c>
      <c r="X7" s="43">
        <v>25</v>
      </c>
      <c r="Y7" s="43">
        <v>31</v>
      </c>
      <c r="Z7" s="28">
        <v>2</v>
      </c>
      <c r="AA7" s="27">
        <v>3</v>
      </c>
      <c r="AB7" s="51">
        <f t="shared" si="4"/>
        <v>2.3300000000000001E-2</v>
      </c>
      <c r="AC7" s="28">
        <v>56</v>
      </c>
      <c r="AD7" s="29">
        <f t="shared" si="5"/>
        <v>7210</v>
      </c>
      <c r="AE7" s="30">
        <v>3500</v>
      </c>
      <c r="AF7" s="31">
        <f t="shared" si="6"/>
        <v>0.49</v>
      </c>
      <c r="AG7" s="56" t="s">
        <v>71</v>
      </c>
      <c r="AH7" s="32">
        <v>0.314</v>
      </c>
      <c r="AI7" s="31">
        <f t="shared" si="7"/>
        <v>2.08</v>
      </c>
      <c r="AJ7" s="31">
        <f t="shared" si="8"/>
        <v>9.1999999999999993</v>
      </c>
      <c r="AK7" s="33">
        <v>0</v>
      </c>
      <c r="AL7" s="31">
        <f t="shared" si="0"/>
        <v>0</v>
      </c>
      <c r="AM7" s="33">
        <v>0</v>
      </c>
      <c r="AN7" s="31">
        <f t="shared" si="1"/>
        <v>0</v>
      </c>
      <c r="AO7" s="33">
        <v>0</v>
      </c>
      <c r="AP7" s="31">
        <f t="shared" si="9"/>
        <v>0</v>
      </c>
      <c r="AQ7" s="33">
        <v>0</v>
      </c>
      <c r="AR7" s="31">
        <f t="shared" si="10"/>
        <v>0</v>
      </c>
      <c r="AS7" s="36"/>
      <c r="AT7" s="33">
        <v>0</v>
      </c>
      <c r="AU7" s="31">
        <f t="shared" si="11"/>
        <v>0</v>
      </c>
      <c r="AV7" s="31">
        <f t="shared" si="12"/>
        <v>0</v>
      </c>
      <c r="AW7" s="31">
        <f t="shared" si="2"/>
        <v>9.1999999999999993</v>
      </c>
      <c r="AX7" s="35">
        <f t="shared" si="3"/>
        <v>0.16589999999999999</v>
      </c>
      <c r="AY7" s="36">
        <v>11.03</v>
      </c>
      <c r="AZ7" s="27">
        <v>120</v>
      </c>
      <c r="BA7" s="31">
        <f t="shared" si="13"/>
        <v>1104</v>
      </c>
      <c r="BB7" s="31">
        <f t="shared" si="14"/>
        <v>1323.6</v>
      </c>
    </row>
    <row r="8" spans="1:54" ht="15" customHeight="1" x14ac:dyDescent="0.25">
      <c r="A8" s="38">
        <v>7</v>
      </c>
      <c r="B8" s="39"/>
      <c r="C8" s="39"/>
      <c r="D8" s="39"/>
      <c r="E8" s="24" t="s">
        <v>4</v>
      </c>
      <c r="F8" s="24"/>
      <c r="G8" s="24" t="s">
        <v>49</v>
      </c>
      <c r="H8" s="25" t="s">
        <v>69</v>
      </c>
      <c r="I8" s="24" t="s">
        <v>66</v>
      </c>
      <c r="J8" s="24" t="s">
        <v>70</v>
      </c>
      <c r="K8" s="24" t="s">
        <v>60</v>
      </c>
      <c r="L8" s="39" t="s">
        <v>64</v>
      </c>
      <c r="M8" s="24" t="s">
        <v>59</v>
      </c>
      <c r="N8" s="24" t="s">
        <v>63</v>
      </c>
      <c r="O8" s="24" t="s">
        <v>65</v>
      </c>
      <c r="P8" s="57" t="s">
        <v>87</v>
      </c>
      <c r="Q8" s="54">
        <v>194138503578</v>
      </c>
      <c r="R8" s="53" t="s">
        <v>78</v>
      </c>
      <c r="S8" s="24" t="s">
        <v>5</v>
      </c>
      <c r="T8" s="46"/>
      <c r="U8" s="46">
        <v>5.36</v>
      </c>
      <c r="V8" s="24" t="s">
        <v>3</v>
      </c>
      <c r="W8" s="44">
        <v>30</v>
      </c>
      <c r="X8" s="44">
        <v>25</v>
      </c>
      <c r="Y8" s="44">
        <v>25</v>
      </c>
      <c r="Z8" s="28">
        <v>2</v>
      </c>
      <c r="AA8" s="27">
        <v>3</v>
      </c>
      <c r="AB8" s="52">
        <f t="shared" si="4"/>
        <v>1.8800000000000001E-2</v>
      </c>
      <c r="AC8" s="28">
        <v>56</v>
      </c>
      <c r="AD8" s="29">
        <f t="shared" si="5"/>
        <v>8936</v>
      </c>
      <c r="AE8" s="30">
        <v>3500</v>
      </c>
      <c r="AF8" s="34">
        <f t="shared" si="6"/>
        <v>0.39</v>
      </c>
      <c r="AG8" s="56" t="s">
        <v>71</v>
      </c>
      <c r="AH8" s="32">
        <v>0.314</v>
      </c>
      <c r="AI8" s="31">
        <f t="shared" si="7"/>
        <v>1.68</v>
      </c>
      <c r="AJ8" s="31">
        <f t="shared" si="8"/>
        <v>7.43</v>
      </c>
      <c r="AK8" s="33">
        <v>0</v>
      </c>
      <c r="AL8" s="34">
        <f t="shared" si="0"/>
        <v>0</v>
      </c>
      <c r="AM8" s="33">
        <v>0</v>
      </c>
      <c r="AN8" s="34">
        <f t="shared" si="1"/>
        <v>0</v>
      </c>
      <c r="AO8" s="33">
        <v>0</v>
      </c>
      <c r="AP8" s="31">
        <f t="shared" si="9"/>
        <v>0</v>
      </c>
      <c r="AQ8" s="33">
        <v>0</v>
      </c>
      <c r="AR8" s="31">
        <f t="shared" si="10"/>
        <v>0</v>
      </c>
      <c r="AS8" s="36"/>
      <c r="AT8" s="33">
        <v>0</v>
      </c>
      <c r="AU8" s="31">
        <f t="shared" si="11"/>
        <v>0</v>
      </c>
      <c r="AV8" s="31">
        <f t="shared" si="12"/>
        <v>0</v>
      </c>
      <c r="AW8" s="34">
        <f t="shared" si="2"/>
        <v>7.43</v>
      </c>
      <c r="AX8" s="35">
        <f t="shared" si="3"/>
        <v>0.1754</v>
      </c>
      <c r="AY8" s="36">
        <v>9.01</v>
      </c>
      <c r="AZ8" s="5">
        <v>120</v>
      </c>
      <c r="BA8" s="31">
        <f t="shared" si="13"/>
        <v>891.6</v>
      </c>
      <c r="BB8" s="31">
        <f t="shared" si="14"/>
        <v>1081.2</v>
      </c>
    </row>
    <row r="9" spans="1:54" ht="15" customHeight="1" x14ac:dyDescent="0.25">
      <c r="A9" s="38">
        <v>8</v>
      </c>
      <c r="B9" s="39"/>
      <c r="C9" s="39"/>
      <c r="D9" s="39"/>
      <c r="E9" s="24" t="s">
        <v>4</v>
      </c>
      <c r="F9" s="24"/>
      <c r="G9" s="24" t="s">
        <v>49</v>
      </c>
      <c r="H9" s="25" t="s">
        <v>69</v>
      </c>
      <c r="I9" s="24" t="s">
        <v>66</v>
      </c>
      <c r="J9" s="24" t="s">
        <v>70</v>
      </c>
      <c r="K9" s="24" t="s">
        <v>60</v>
      </c>
      <c r="L9" s="39" t="s">
        <v>64</v>
      </c>
      <c r="M9" s="26" t="s">
        <v>58</v>
      </c>
      <c r="N9" s="24" t="s">
        <v>63</v>
      </c>
      <c r="O9" s="24" t="s">
        <v>65</v>
      </c>
      <c r="P9" s="57" t="s">
        <v>88</v>
      </c>
      <c r="Q9" s="54">
        <v>194138503592</v>
      </c>
      <c r="R9" s="55" t="s">
        <v>79</v>
      </c>
      <c r="S9" s="24" t="s">
        <v>5</v>
      </c>
      <c r="T9" s="46"/>
      <c r="U9" s="46">
        <v>5.72</v>
      </c>
      <c r="V9" s="24" t="s">
        <v>3</v>
      </c>
      <c r="W9" s="44">
        <v>30</v>
      </c>
      <c r="X9" s="44">
        <v>25</v>
      </c>
      <c r="Y9" s="44">
        <v>28</v>
      </c>
      <c r="Z9" s="28">
        <v>2</v>
      </c>
      <c r="AA9" s="27">
        <v>3</v>
      </c>
      <c r="AB9" s="52">
        <f t="shared" si="4"/>
        <v>2.1000000000000001E-2</v>
      </c>
      <c r="AC9" s="28">
        <v>56</v>
      </c>
      <c r="AD9" s="29">
        <f t="shared" si="5"/>
        <v>8000</v>
      </c>
      <c r="AE9" s="30">
        <v>3500</v>
      </c>
      <c r="AF9" s="34">
        <f t="shared" si="6"/>
        <v>0.44</v>
      </c>
      <c r="AG9" s="56" t="s">
        <v>71</v>
      </c>
      <c r="AH9" s="32">
        <v>0.314</v>
      </c>
      <c r="AI9" s="31">
        <f t="shared" si="7"/>
        <v>1.8</v>
      </c>
      <c r="AJ9" s="31">
        <f t="shared" si="8"/>
        <v>7.96</v>
      </c>
      <c r="AK9" s="33">
        <v>0</v>
      </c>
      <c r="AL9" s="34">
        <f t="shared" si="0"/>
        <v>0</v>
      </c>
      <c r="AM9" s="33">
        <v>0</v>
      </c>
      <c r="AN9" s="34">
        <f t="shared" si="1"/>
        <v>0</v>
      </c>
      <c r="AO9" s="33">
        <v>0</v>
      </c>
      <c r="AP9" s="31">
        <f t="shared" si="9"/>
        <v>0</v>
      </c>
      <c r="AQ9" s="33">
        <v>0</v>
      </c>
      <c r="AR9" s="31">
        <f t="shared" si="10"/>
        <v>0</v>
      </c>
      <c r="AS9" s="36"/>
      <c r="AT9" s="33">
        <v>0</v>
      </c>
      <c r="AU9" s="31">
        <f t="shared" si="11"/>
        <v>0</v>
      </c>
      <c r="AV9" s="31">
        <f t="shared" si="12"/>
        <v>0</v>
      </c>
      <c r="AW9" s="34">
        <f t="shared" si="2"/>
        <v>7.96</v>
      </c>
      <c r="AX9" s="35">
        <f t="shared" si="3"/>
        <v>0.16389999999999999</v>
      </c>
      <c r="AY9" s="36">
        <v>9.52</v>
      </c>
      <c r="AZ9" s="5">
        <v>360</v>
      </c>
      <c r="BA9" s="31">
        <f t="shared" si="13"/>
        <v>2865.6</v>
      </c>
      <c r="BB9" s="31">
        <f t="shared" si="14"/>
        <v>3427.2</v>
      </c>
    </row>
    <row r="10" spans="1:54" ht="15" customHeight="1" x14ac:dyDescent="0.25">
      <c r="A10" s="38">
        <v>9</v>
      </c>
      <c r="B10" s="39"/>
      <c r="C10" s="39"/>
      <c r="D10" s="39"/>
      <c r="E10" s="24" t="s">
        <v>4</v>
      </c>
      <c r="F10" s="24"/>
      <c r="G10" s="24" t="s">
        <v>49</v>
      </c>
      <c r="H10" s="25" t="s">
        <v>69</v>
      </c>
      <c r="I10" s="24" t="s">
        <v>66</v>
      </c>
      <c r="J10" s="24" t="s">
        <v>70</v>
      </c>
      <c r="K10" s="24" t="s">
        <v>60</v>
      </c>
      <c r="L10" s="39" t="s">
        <v>64</v>
      </c>
      <c r="M10" s="26" t="s">
        <v>62</v>
      </c>
      <c r="N10" s="24" t="s">
        <v>63</v>
      </c>
      <c r="O10" s="24" t="s">
        <v>65</v>
      </c>
      <c r="P10" s="57" t="s">
        <v>89</v>
      </c>
      <c r="Q10" s="54">
        <v>194138503585</v>
      </c>
      <c r="R10" s="55" t="s">
        <v>80</v>
      </c>
      <c r="S10" s="24" t="s">
        <v>5</v>
      </c>
      <c r="T10" s="46"/>
      <c r="U10" s="46">
        <v>6.63</v>
      </c>
      <c r="V10" s="24" t="s">
        <v>3</v>
      </c>
      <c r="W10" s="44">
        <v>30</v>
      </c>
      <c r="X10" s="44">
        <v>25</v>
      </c>
      <c r="Y10" s="44">
        <v>31</v>
      </c>
      <c r="Z10" s="28">
        <v>2</v>
      </c>
      <c r="AA10" s="27">
        <v>3</v>
      </c>
      <c r="AB10" s="52">
        <f t="shared" si="4"/>
        <v>2.3300000000000001E-2</v>
      </c>
      <c r="AC10" s="28">
        <v>56</v>
      </c>
      <c r="AD10" s="29">
        <f t="shared" si="5"/>
        <v>7210</v>
      </c>
      <c r="AE10" s="30">
        <v>3500</v>
      </c>
      <c r="AF10" s="34">
        <f t="shared" si="6"/>
        <v>0.49</v>
      </c>
      <c r="AG10" s="56" t="s">
        <v>71</v>
      </c>
      <c r="AH10" s="32">
        <v>0.314</v>
      </c>
      <c r="AI10" s="31">
        <f t="shared" si="7"/>
        <v>2.08</v>
      </c>
      <c r="AJ10" s="31">
        <f t="shared" si="8"/>
        <v>9.1999999999999993</v>
      </c>
      <c r="AK10" s="33">
        <v>0</v>
      </c>
      <c r="AL10" s="34">
        <f t="shared" si="0"/>
        <v>0</v>
      </c>
      <c r="AM10" s="33">
        <v>0</v>
      </c>
      <c r="AN10" s="34">
        <f t="shared" si="1"/>
        <v>0</v>
      </c>
      <c r="AO10" s="33">
        <v>0</v>
      </c>
      <c r="AP10" s="31">
        <f t="shared" si="9"/>
        <v>0</v>
      </c>
      <c r="AQ10" s="33">
        <v>0</v>
      </c>
      <c r="AR10" s="31">
        <f t="shared" si="10"/>
        <v>0</v>
      </c>
      <c r="AS10" s="36"/>
      <c r="AT10" s="33">
        <v>0</v>
      </c>
      <c r="AU10" s="31">
        <f t="shared" si="11"/>
        <v>0</v>
      </c>
      <c r="AV10" s="31">
        <f t="shared" si="12"/>
        <v>0</v>
      </c>
      <c r="AW10" s="34">
        <f t="shared" si="2"/>
        <v>9.1999999999999993</v>
      </c>
      <c r="AX10" s="35">
        <f t="shared" si="3"/>
        <v>0.16589999999999999</v>
      </c>
      <c r="AY10" s="36">
        <v>11.03</v>
      </c>
      <c r="AZ10" s="5">
        <v>120</v>
      </c>
      <c r="BA10" s="31">
        <f t="shared" si="13"/>
        <v>1104</v>
      </c>
      <c r="BB10" s="31">
        <f t="shared" si="14"/>
        <v>1323.6</v>
      </c>
    </row>
  </sheetData>
  <sheetProtection insertRows="0" deleteRows="0" sort="0"/>
  <protectedRanges>
    <protectedRange sqref="U2:V10 AZ6:AZ10 Q2:S10 M2:O10 M11:AY216 AB2:AD10 W6:Y10 AI2:AX10 AF2:AF10 A2:K216" name="Range1"/>
    <protectedRange sqref="W2:Z2 W3:Y5 Z3:Z10" name="Range1_2"/>
    <protectedRange sqref="AE2:AE10" name="Range1_3"/>
    <protectedRange sqref="AG2:AH10" name="Range1_4"/>
    <protectedRange sqref="AZ2:AZ5" name="Range1_6"/>
    <protectedRange sqref="L2:L252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E2:E10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S2:S10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V2:V10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F2:F10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2025-11-14T02:31:49Z</dcterms:modified>
</cp:coreProperties>
</file>