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8" i="1" l="1"/>
  <c r="AB28" i="1"/>
  <c r="AC28" i="1" s="1"/>
  <c r="AE28" i="1" s="1"/>
  <c r="S28" i="1"/>
  <c r="AX27" i="1"/>
  <c r="AB27" i="1"/>
  <c r="AC27" i="1" s="1"/>
  <c r="AE27" i="1" s="1"/>
  <c r="S27" i="1"/>
  <c r="AX26" i="1"/>
  <c r="AB26" i="1"/>
  <c r="AC26" i="1" s="1"/>
  <c r="AE26" i="1" s="1"/>
  <c r="S26" i="1"/>
  <c r="AX25" i="1"/>
  <c r="AB25" i="1"/>
  <c r="AC25" i="1" s="1"/>
  <c r="AE25" i="1" s="1"/>
  <c r="S25" i="1"/>
  <c r="AX24" i="1"/>
  <c r="AB24" i="1"/>
  <c r="AC24" i="1" s="1"/>
  <c r="AE24" i="1" s="1"/>
  <c r="S24" i="1"/>
  <c r="AX23" i="1"/>
  <c r="AB23" i="1"/>
  <c r="AC23" i="1" s="1"/>
  <c r="AE23" i="1" s="1"/>
  <c r="S23" i="1"/>
  <c r="AX22" i="1"/>
  <c r="AB22" i="1"/>
  <c r="AC22" i="1" s="1"/>
  <c r="AE22" i="1" s="1"/>
  <c r="S22" i="1"/>
  <c r="AX21" i="1"/>
  <c r="AB21" i="1"/>
  <c r="AC21" i="1" s="1"/>
  <c r="AE21" i="1" s="1"/>
  <c r="S21" i="1"/>
  <c r="AX20" i="1"/>
  <c r="AB20" i="1"/>
  <c r="AC20" i="1" s="1"/>
  <c r="AE20" i="1" s="1"/>
  <c r="S20" i="1"/>
  <c r="AX19" i="1"/>
  <c r="AB19" i="1"/>
  <c r="AC19" i="1" s="1"/>
  <c r="AE19" i="1" s="1"/>
  <c r="S19" i="1"/>
  <c r="AH19" i="1" s="1"/>
  <c r="AX18" i="1"/>
  <c r="AB18" i="1"/>
  <c r="AC18" i="1" s="1"/>
  <c r="AE18" i="1" s="1"/>
  <c r="S18" i="1"/>
  <c r="AX17" i="1"/>
  <c r="AB17" i="1"/>
  <c r="AC17" i="1" s="1"/>
  <c r="AE17" i="1" s="1"/>
  <c r="S17" i="1"/>
  <c r="AH17" i="1" s="1"/>
  <c r="AX16" i="1"/>
  <c r="AB16" i="1"/>
  <c r="AC16" i="1" s="1"/>
  <c r="AE16" i="1" s="1"/>
  <c r="S16" i="1"/>
  <c r="AX15" i="1"/>
  <c r="AB15" i="1"/>
  <c r="AC15" i="1" s="1"/>
  <c r="AE15" i="1" s="1"/>
  <c r="S15" i="1"/>
  <c r="AH15" i="1" s="1"/>
  <c r="AX14" i="1"/>
  <c r="AB14" i="1"/>
  <c r="AC14" i="1" s="1"/>
  <c r="AE14" i="1" s="1"/>
  <c r="S14" i="1"/>
  <c r="AX13" i="1"/>
  <c r="AB13" i="1"/>
  <c r="AC13" i="1" s="1"/>
  <c r="AE13" i="1" s="1"/>
  <c r="S13" i="1"/>
  <c r="AH13" i="1" s="1"/>
  <c r="AX12" i="1"/>
  <c r="AB12" i="1"/>
  <c r="AC12" i="1" s="1"/>
  <c r="AE12" i="1" s="1"/>
  <c r="S12" i="1"/>
  <c r="AX11" i="1"/>
  <c r="AB11" i="1"/>
  <c r="AC11" i="1" s="1"/>
  <c r="AE11" i="1" s="1"/>
  <c r="S11" i="1"/>
  <c r="AH11" i="1" s="1"/>
  <c r="AX10" i="1"/>
  <c r="AB10" i="1"/>
  <c r="AC10" i="1" s="1"/>
  <c r="AE10" i="1" s="1"/>
  <c r="S10" i="1"/>
  <c r="AX9" i="1"/>
  <c r="AB9" i="1"/>
  <c r="AC9" i="1" s="1"/>
  <c r="AE9" i="1" s="1"/>
  <c r="S9" i="1"/>
  <c r="AX8" i="1"/>
  <c r="AB8" i="1"/>
  <c r="AC8" i="1" s="1"/>
  <c r="AE8" i="1" s="1"/>
  <c r="S8" i="1"/>
  <c r="AX7" i="1"/>
  <c r="AB7" i="1"/>
  <c r="AC7" i="1" s="1"/>
  <c r="AE7" i="1" s="1"/>
  <c r="S7" i="1"/>
  <c r="AH7" i="1" s="1"/>
  <c r="AX6" i="1"/>
  <c r="AB6" i="1"/>
  <c r="AC6" i="1" s="1"/>
  <c r="AE6" i="1" s="1"/>
  <c r="S6" i="1"/>
  <c r="AX5" i="1"/>
  <c r="AB5" i="1"/>
  <c r="AC5" i="1" s="1"/>
  <c r="AE5" i="1" s="1"/>
  <c r="S5" i="1"/>
  <c r="AH5" i="1" s="1"/>
  <c r="AX4" i="1"/>
  <c r="AB4" i="1"/>
  <c r="AC4" i="1" s="1"/>
  <c r="AE4" i="1" s="1"/>
  <c r="S4" i="1"/>
  <c r="AX3" i="1"/>
  <c r="AB3" i="1"/>
  <c r="AC3" i="1" s="1"/>
  <c r="AE3" i="1" s="1"/>
  <c r="S3" i="1"/>
  <c r="AX2" i="1"/>
  <c r="AB2" i="1"/>
  <c r="AC2" i="1" s="1"/>
  <c r="AE2" i="1" s="1"/>
  <c r="S2" i="1"/>
  <c r="AH2" i="1" s="1"/>
  <c r="AH9" i="1" l="1"/>
  <c r="AH10" i="1"/>
  <c r="AI19" i="1"/>
  <c r="AW19" i="1" s="1"/>
  <c r="AI15" i="1"/>
  <c r="AW15" i="1" s="1"/>
  <c r="AI11" i="1"/>
  <c r="AW11" i="1" s="1"/>
  <c r="AI13" i="1"/>
  <c r="AW13" i="1" s="1"/>
  <c r="AI17" i="1"/>
  <c r="AW17" i="1" s="1"/>
  <c r="AI9" i="1"/>
  <c r="AW9" i="1" s="1"/>
  <c r="AH3" i="1"/>
  <c r="AI3" i="1" s="1"/>
  <c r="AW3" i="1" s="1"/>
  <c r="AH12" i="1"/>
  <c r="AI12" i="1" s="1"/>
  <c r="AW12" i="1" s="1"/>
  <c r="AH14" i="1"/>
  <c r="AI14" i="1" s="1"/>
  <c r="AW14" i="1" s="1"/>
  <c r="AH16" i="1"/>
  <c r="AI16" i="1" s="1"/>
  <c r="AW16" i="1" s="1"/>
  <c r="AH18" i="1"/>
  <c r="AI18" i="1" s="1"/>
  <c r="AW18" i="1" s="1"/>
  <c r="AI5" i="1"/>
  <c r="AI7" i="1"/>
  <c r="AI10" i="1"/>
  <c r="AW10" i="1" s="1"/>
  <c r="AI2" i="1"/>
  <c r="AH6" i="1"/>
  <c r="AI6" i="1" s="1"/>
  <c r="AH23" i="1"/>
  <c r="AH22" i="1"/>
  <c r="AH26" i="1"/>
  <c r="AH28" i="1"/>
  <c r="AH8" i="1"/>
  <c r="AI8" i="1" s="1"/>
  <c r="AH21" i="1"/>
  <c r="AH25" i="1"/>
  <c r="AH4" i="1"/>
  <c r="AI4" i="1" s="1"/>
  <c r="AH20" i="1"/>
  <c r="AI20" i="1"/>
  <c r="AH24" i="1"/>
  <c r="AH27" i="1"/>
  <c r="AI27" i="1"/>
  <c r="AI26" i="1" l="1"/>
  <c r="AI23" i="1"/>
  <c r="AW23" i="1" s="1"/>
  <c r="AI24" i="1"/>
  <c r="AW24" i="1" s="1"/>
  <c r="AI28" i="1"/>
  <c r="AW28" i="1" s="1"/>
  <c r="AI22" i="1"/>
  <c r="AW22" i="1" s="1"/>
  <c r="AW6" i="1"/>
  <c r="AW4" i="1"/>
  <c r="AS17" i="1"/>
  <c r="AO17" i="1"/>
  <c r="AM17" i="1"/>
  <c r="AK17" i="1"/>
  <c r="AS12" i="1"/>
  <c r="AO12" i="1"/>
  <c r="AM12" i="1"/>
  <c r="AK12" i="1"/>
  <c r="AI25" i="1"/>
  <c r="AM3" i="1"/>
  <c r="AK3" i="1"/>
  <c r="AS3" i="1"/>
  <c r="AO3" i="1"/>
  <c r="AW27" i="1"/>
  <c r="AS16" i="1"/>
  <c r="AO16" i="1"/>
  <c r="AM16" i="1"/>
  <c r="AK16" i="1"/>
  <c r="AW26" i="1"/>
  <c r="AW8" i="1"/>
  <c r="AW20" i="1"/>
  <c r="AS19" i="1"/>
  <c r="AO19" i="1"/>
  <c r="AM19" i="1"/>
  <c r="AK19" i="1"/>
  <c r="AS13" i="1"/>
  <c r="AO13" i="1"/>
  <c r="AM13" i="1"/>
  <c r="AK13" i="1"/>
  <c r="AO10" i="1"/>
  <c r="AM10" i="1"/>
  <c r="AK10" i="1"/>
  <c r="AS10" i="1"/>
  <c r="AS14" i="1"/>
  <c r="AO14" i="1"/>
  <c r="AM14" i="1"/>
  <c r="AK14" i="1"/>
  <c r="AS11" i="1"/>
  <c r="AO11" i="1"/>
  <c r="AM11" i="1"/>
  <c r="AK11" i="1"/>
  <c r="AI21" i="1"/>
  <c r="AW2" i="1"/>
  <c r="AW5" i="1"/>
  <c r="AM9" i="1"/>
  <c r="AK9" i="1"/>
  <c r="AS9" i="1"/>
  <c r="AO9" i="1"/>
  <c r="AS18" i="1"/>
  <c r="AO18" i="1"/>
  <c r="AM18" i="1"/>
  <c r="AK18" i="1"/>
  <c r="AS15" i="1"/>
  <c r="AO15" i="1"/>
  <c r="AM15" i="1"/>
  <c r="AK15" i="1"/>
  <c r="AW7" i="1"/>
  <c r="AT16" i="1" l="1"/>
  <c r="AU16" i="1" s="1"/>
  <c r="AV16" i="1" s="1"/>
  <c r="AT10" i="1"/>
  <c r="AU10" i="1" s="1"/>
  <c r="AK22" i="1"/>
  <c r="AS22" i="1"/>
  <c r="AO22" i="1"/>
  <c r="AM22" i="1"/>
  <c r="AK20" i="1"/>
  <c r="AS20" i="1"/>
  <c r="AO20" i="1"/>
  <c r="AM20" i="1"/>
  <c r="AK26" i="1"/>
  <c r="AS26" i="1"/>
  <c r="AO26" i="1"/>
  <c r="AM26" i="1"/>
  <c r="AK4" i="1"/>
  <c r="AS4" i="1"/>
  <c r="AO4" i="1"/>
  <c r="AM4" i="1"/>
  <c r="AW21" i="1"/>
  <c r="AK23" i="1"/>
  <c r="AS23" i="1"/>
  <c r="AO23" i="1"/>
  <c r="AM23" i="1"/>
  <c r="AK8" i="1"/>
  <c r="AS8" i="1"/>
  <c r="AO8" i="1"/>
  <c r="AM8" i="1"/>
  <c r="AW25" i="1"/>
  <c r="AK28" i="1"/>
  <c r="AS28" i="1"/>
  <c r="AO28" i="1"/>
  <c r="AM28" i="1"/>
  <c r="AK7" i="1"/>
  <c r="AM7" i="1"/>
  <c r="AS7" i="1"/>
  <c r="AO7" i="1"/>
  <c r="AT15" i="1"/>
  <c r="AU15" i="1" s="1"/>
  <c r="AV15" i="1" s="1"/>
  <c r="AT9" i="1"/>
  <c r="AU9" i="1" s="1"/>
  <c r="AV9" i="1" s="1"/>
  <c r="AK5" i="1"/>
  <c r="AS5" i="1"/>
  <c r="AO5" i="1"/>
  <c r="AM5" i="1"/>
  <c r="AT11" i="1"/>
  <c r="AU11" i="1" s="1"/>
  <c r="AV11" i="1" s="1"/>
  <c r="AT13" i="1"/>
  <c r="AU13" i="1" s="1"/>
  <c r="AV13" i="1" s="1"/>
  <c r="AT3" i="1"/>
  <c r="AU3" i="1" s="1"/>
  <c r="AV3" i="1" s="1"/>
  <c r="AT12" i="1"/>
  <c r="AU12" i="1" s="1"/>
  <c r="AV12" i="1" s="1"/>
  <c r="AT18" i="1"/>
  <c r="AU18" i="1" s="1"/>
  <c r="AV18" i="1" s="1"/>
  <c r="AM2" i="1"/>
  <c r="AK2" i="1"/>
  <c r="AS2" i="1"/>
  <c r="AO2" i="1"/>
  <c r="AT14" i="1"/>
  <c r="AU14" i="1" s="1"/>
  <c r="AV14" i="1" s="1"/>
  <c r="AT19" i="1"/>
  <c r="AU19" i="1" s="1"/>
  <c r="AK27" i="1"/>
  <c r="AS27" i="1"/>
  <c r="AO27" i="1"/>
  <c r="AM27" i="1"/>
  <c r="AT17" i="1"/>
  <c r="AU17" i="1" s="1"/>
  <c r="AV17" i="1" s="1"/>
  <c r="AK24" i="1"/>
  <c r="AS24" i="1"/>
  <c r="AO24" i="1"/>
  <c r="AM24" i="1"/>
  <c r="AK6" i="1"/>
  <c r="AO6" i="1"/>
  <c r="AM6" i="1"/>
  <c r="AS6" i="1"/>
  <c r="AT2" i="1" l="1"/>
  <c r="AU2" i="1" s="1"/>
  <c r="AV2" i="1" s="1"/>
  <c r="AT28" i="1"/>
  <c r="AU28" i="1" s="1"/>
  <c r="AT8" i="1"/>
  <c r="AU8" i="1" s="1"/>
  <c r="AV8" i="1" s="1"/>
  <c r="AT4" i="1"/>
  <c r="AU4" i="1" s="1"/>
  <c r="AV4" i="1" s="1"/>
  <c r="AT7" i="1"/>
  <c r="AU7" i="1" s="1"/>
  <c r="AV7" i="1" s="1"/>
  <c r="AT23" i="1"/>
  <c r="AU23" i="1" s="1"/>
  <c r="AV23" i="1" s="1"/>
  <c r="AT26" i="1"/>
  <c r="AU26" i="1" s="1"/>
  <c r="AV26" i="1" s="1"/>
  <c r="AT27" i="1"/>
  <c r="AU27" i="1" s="1"/>
  <c r="AV27" i="1" s="1"/>
  <c r="AT6" i="1"/>
  <c r="AU6" i="1" s="1"/>
  <c r="AV6" i="1" s="1"/>
  <c r="AT5" i="1"/>
  <c r="AU5" i="1" s="1"/>
  <c r="AV5" i="1" s="1"/>
  <c r="AT20" i="1"/>
  <c r="AU20" i="1" s="1"/>
  <c r="AV20" i="1" s="1"/>
  <c r="AT24" i="1"/>
  <c r="AU24" i="1" s="1"/>
  <c r="AV24" i="1" s="1"/>
  <c r="AK25" i="1"/>
  <c r="AS25" i="1"/>
  <c r="AO25" i="1"/>
  <c r="AM25" i="1"/>
  <c r="AK21" i="1"/>
  <c r="AS21" i="1"/>
  <c r="AO21" i="1"/>
  <c r="AM21" i="1"/>
  <c r="AT22" i="1"/>
  <c r="AU22" i="1" s="1"/>
  <c r="AV22" i="1" s="1"/>
  <c r="AT21" i="1" l="1"/>
  <c r="AU21" i="1" s="1"/>
  <c r="AV21" i="1" s="1"/>
  <c r="AT25" i="1"/>
  <c r="AU25" i="1" s="1"/>
  <c r="AV25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<sst xmlns="http://schemas.openxmlformats.org/spreadsheetml/2006/main" count="440" uniqueCount="231">
  <si>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</si>
  <si>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</si>
  <si>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</si>
  <si>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</si>
  <si>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</si>
  <si>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</si>
  <si>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</si>
  <si>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</si>
  <si>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</si>
  <si>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</si>
  <si>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</si>
  <si>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</si>
  <si>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</si>
  <si>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</si>
  <si>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</si>
  <si>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</si>
  <si>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</si>
  <si>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</si>
  <si>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</si>
  <si>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</si>
  <si>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</si>
  <si>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</si>
  <si>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</si>
  <si>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</si>
  <si>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</si>
  <si>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</si>
  <si>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</si>
  <si>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</si>
  <si>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</si>
  <si>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</si>
  <si>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</si>
  <si>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</si>
  <si>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</si>
  <si>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</si>
  <si>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</si>
  <si>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</si>
  <si>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</si>
  <si>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</si>
  <si>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</si>
  <si>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</si>
  <si>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</si>
  <si>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</si>
  <si>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</si>
  <si>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</si>
  <si>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</si>
  <si>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</si>
  <si>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</si>
  <si>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</si>
  <si>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</si>
  <si>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</si>
  <si>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</si>
  <si>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</si>
  <si>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</si>
  <si>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</si>
  <si>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N/A</t>
    <phoneticPr fontId="5" type="noConversion"/>
  </si>
  <si>
    <t>Regency Heights</t>
  </si>
  <si>
    <t>COMFORTER (SET)</t>
  </si>
  <si>
    <t>Tessa</t>
    <phoneticPr fontId="5" type="noConversion"/>
  </si>
  <si>
    <t>100% Polyester  Waffle 2pcs Comforter Mini Set</t>
    <phoneticPr fontId="5" type="noConversion"/>
  </si>
  <si>
    <t>2pcs Comforter Mini set</t>
    <phoneticPr fontId="5" type="noConversion"/>
  </si>
  <si>
    <t>Comf/sham : 100% Polyester  Waffle fabri on face, 85gsm microfiber solid reverse, 200gsm poly fill.</t>
    <phoneticPr fontId="5" type="noConversion"/>
  </si>
  <si>
    <t>100% polyester , poly filling</t>
    <phoneticPr fontId="5" type="noConversion"/>
  </si>
  <si>
    <t>Twin/Twin XL:66"Wx90"L/20"Wx26"L</t>
    <phoneticPr fontId="5" type="noConversion"/>
  </si>
  <si>
    <t>Black</t>
    <phoneticPr fontId="5" type="noConversion"/>
  </si>
  <si>
    <t>RH10-0563</t>
  </si>
  <si>
    <t>Set</t>
  </si>
  <si>
    <t>Compressed/Knocked Down</t>
  </si>
  <si>
    <t>9404.40.9022</t>
    <phoneticPr fontId="5" type="noConversion"/>
  </si>
  <si>
    <t>100% Polyester  Waffle 3pcs Comforter Mini Set</t>
    <phoneticPr fontId="5" type="noConversion"/>
  </si>
  <si>
    <t>3pcs Comforter Mini set</t>
    <phoneticPr fontId="5" type="noConversion"/>
  </si>
  <si>
    <t>100% polyester , poly filling</t>
    <phoneticPr fontId="5" type="noConversion"/>
  </si>
  <si>
    <t>Full/Queen:90"Wx90"L/20"Wx26"L(2)</t>
    <phoneticPr fontId="5" type="noConversion"/>
  </si>
  <si>
    <t>RH10-0564</t>
  </si>
  <si>
    <t>9404.40.9022</t>
    <phoneticPr fontId="5" type="noConversion"/>
  </si>
  <si>
    <t>Tessa</t>
    <phoneticPr fontId="5" type="noConversion"/>
  </si>
  <si>
    <t>100% Polyester  Waffle 3pcs Comforter Mini Set</t>
    <phoneticPr fontId="5" type="noConversion"/>
  </si>
  <si>
    <t>3pcs Comforter Mini set</t>
    <phoneticPr fontId="5" type="noConversion"/>
  </si>
  <si>
    <t>Comf/sham : 100% Polyester  Waffle fabri on face, 85gsm microfiber solid reverse, 200gsm poly fill.</t>
    <phoneticPr fontId="5" type="noConversion"/>
  </si>
  <si>
    <t>100% polyester , poly filling</t>
    <phoneticPr fontId="5" type="noConversion"/>
  </si>
  <si>
    <t>King/Cal King:104"Wx90"L/20"Wx36"L(2)</t>
    <phoneticPr fontId="5" type="noConversion"/>
  </si>
  <si>
    <t>RH10-0565</t>
  </si>
  <si>
    <t>9404.40.9022</t>
    <phoneticPr fontId="5" type="noConversion"/>
  </si>
  <si>
    <t>4/5-Piece: Mini Set + Pillow + Throw</t>
    <phoneticPr fontId="5" type="noConversion"/>
  </si>
  <si>
    <t>N/A</t>
    <phoneticPr fontId="5" type="noConversion"/>
  </si>
  <si>
    <t>100% Polyester  Waffle 4pcs Comforter Mini Set</t>
    <phoneticPr fontId="5" type="noConversion"/>
  </si>
  <si>
    <t>4pcs Comforter set</t>
    <phoneticPr fontId="5" type="noConversion"/>
  </si>
  <si>
    <t>Comf/sham : 100% Polyester  Waffle fabri on face, 85gsm microfiber solid reverse, 200gsm poly fill. Pillow: 100% Polyester  Waffle fabri on face and reverse, poly filling. Throw: 100% Polyester</t>
    <phoneticPr fontId="5" type="noConversion"/>
  </si>
  <si>
    <t>100% polyester , poly filling</t>
    <phoneticPr fontId="5" type="noConversion"/>
  </si>
  <si>
    <t>Twin/Twin XL:66"Wx90"L/20"Wx26"L/ Pillow: 16x16"/ Throw: 50x60”</t>
    <phoneticPr fontId="5" type="noConversion"/>
  </si>
  <si>
    <t>Black</t>
    <phoneticPr fontId="5" type="noConversion"/>
  </si>
  <si>
    <t>RH10-0566</t>
    <phoneticPr fontId="5" type="noConversion"/>
  </si>
  <si>
    <t>9404.40.9022</t>
    <phoneticPr fontId="5" type="noConversion"/>
  </si>
  <si>
    <t>100% Polyester  Waffle 5pcs Comforter Mini Set</t>
    <phoneticPr fontId="5" type="noConversion"/>
  </si>
  <si>
    <t>5pcs Comforter set</t>
    <phoneticPr fontId="5" type="noConversion"/>
  </si>
  <si>
    <t>Full/Queen:90"Wx90"L/20"Wx26"L(2)/Pillow: 16x16"/ Throw: 50x60”</t>
    <phoneticPr fontId="5" type="noConversion"/>
  </si>
  <si>
    <t>RH10-0567</t>
  </si>
  <si>
    <t>100% Polyester  Waffle 5pcs Comforter Mini Set</t>
    <phoneticPr fontId="5" type="noConversion"/>
  </si>
  <si>
    <t>5pcs Comforter set</t>
    <phoneticPr fontId="5" type="noConversion"/>
  </si>
  <si>
    <t>Comf/sham : 100% Polyester  Waffle fabri on face, 85gsm microfiber solid reverse, 200gsm poly fill. Pillow: 100% Polyester  Waffle fabri on face and reverse, poly filling. Throw: 100% Polyester</t>
    <phoneticPr fontId="5" type="noConversion"/>
  </si>
  <si>
    <t>King/Cal King:104"Wx90"L/20"Wx36"L(2)/Pillow: 16x16"/ Throw: 50x60”</t>
    <phoneticPr fontId="5" type="noConversion"/>
  </si>
  <si>
    <t>RH10-0568</t>
  </si>
  <si>
    <t>Duvet Mini Set</t>
    <phoneticPr fontId="5" type="noConversion"/>
  </si>
  <si>
    <t>100% Polyester  Waffle 2pcs Duvet Mini Set</t>
    <phoneticPr fontId="5" type="noConversion"/>
  </si>
  <si>
    <t>2pcs Duvet Mini Set</t>
    <phoneticPr fontId="5" type="noConversion"/>
  </si>
  <si>
    <t>Duvet/sham : 100% Polyester  Waffle fabri on face, 85gsm microfiber solid reverse</t>
    <phoneticPr fontId="5" type="noConversion"/>
  </si>
  <si>
    <t>Black</t>
    <phoneticPr fontId="5" type="noConversion"/>
  </si>
  <si>
    <t>Normal</t>
    <phoneticPr fontId="5" type="noConversion"/>
  </si>
  <si>
    <t>6302.32.2060</t>
    <phoneticPr fontId="5" type="noConversion"/>
  </si>
  <si>
    <t>N/A</t>
    <phoneticPr fontId="5" type="noConversion"/>
  </si>
  <si>
    <t>100% Polyester  Waffle 3pcs Duvet Mini Set</t>
    <phoneticPr fontId="5" type="noConversion"/>
  </si>
  <si>
    <t>3pcs Duvet Mini Set</t>
    <phoneticPr fontId="5" type="noConversion"/>
  </si>
  <si>
    <t>100% polyester , poly filling</t>
    <phoneticPr fontId="5" type="noConversion"/>
  </si>
  <si>
    <t>Full/Queen:90"Wx90"L/20"Wx26"L(2)</t>
    <phoneticPr fontId="5" type="noConversion"/>
  </si>
  <si>
    <t>Black</t>
    <phoneticPr fontId="5" type="noConversion"/>
  </si>
  <si>
    <t>Normal</t>
    <phoneticPr fontId="5" type="noConversion"/>
  </si>
  <si>
    <t>100% Polyester  Waffle 3pcs Duvet Mini Set</t>
    <phoneticPr fontId="5" type="noConversion"/>
  </si>
  <si>
    <r>
      <t xml:space="preserve">Comforter Mini Set
</t>
    </r>
    <r>
      <rPr>
        <b/>
        <sz val="12"/>
        <color rgb="FFFF0000"/>
        <rFont val="Calibri"/>
        <family val="2"/>
      </rPr>
      <t>SPECAIL YARN DYE</t>
    </r>
    <phoneticPr fontId="5" type="noConversion"/>
  </si>
  <si>
    <t>100% Polyester  Waffle 2pcs Comforter Mini Set</t>
    <phoneticPr fontId="5" type="noConversion"/>
  </si>
  <si>
    <t>Twin/Twin XL:66"Wx90"L/20"Wx26"L</t>
    <phoneticPr fontId="5" type="noConversion"/>
  </si>
  <si>
    <t>White/Multi Color</t>
    <phoneticPr fontId="5" type="noConversion"/>
  </si>
  <si>
    <t>RH10-0572</t>
    <phoneticPr fontId="5" type="noConversion"/>
  </si>
  <si>
    <t>Full/Queen:90"Wx90"L/20"Wx26"L(2)</t>
    <phoneticPr fontId="5" type="noConversion"/>
  </si>
  <si>
    <t>White/Multi Color</t>
    <phoneticPr fontId="5" type="noConversion"/>
  </si>
  <si>
    <t>RH10-0573</t>
  </si>
  <si>
    <t>King/Cal King:104"Wx90"L/20"Wx36"L(2)</t>
    <phoneticPr fontId="5" type="noConversion"/>
  </si>
  <si>
    <t>RH10-0574</t>
  </si>
  <si>
    <r>
      <t xml:space="preserve">4/5-Piece: Mini Set + Pillow + Throw
</t>
    </r>
    <r>
      <rPr>
        <b/>
        <sz val="12"/>
        <color rgb="FFFF0000"/>
        <rFont val="Calibri"/>
        <family val="2"/>
      </rPr>
      <t>SPECAIL YARN DYE</t>
    </r>
    <phoneticPr fontId="5" type="noConversion"/>
  </si>
  <si>
    <t>N/A</t>
    <phoneticPr fontId="5" type="noConversion"/>
  </si>
  <si>
    <t>Tessa</t>
    <phoneticPr fontId="5" type="noConversion"/>
  </si>
  <si>
    <t>Comf/sham : 100% Polyester  Waffle fabri on face, 85gsm microfiber solid reverse, 200gsm poly fill. Pillow: 100% Polyester  Waffle fabri on face and reverse, poly filling. Throw: 100% Polyester</t>
    <phoneticPr fontId="5" type="noConversion"/>
  </si>
  <si>
    <t>100% polyester , poly filling</t>
    <phoneticPr fontId="5" type="noConversion"/>
  </si>
  <si>
    <t>Twin/Twin XL:66"Wx90"L/20"Wx26"L/ Pillow: 16x16"/ Throw: 50x60”</t>
    <phoneticPr fontId="5" type="noConversion"/>
  </si>
  <si>
    <t>White/Multi Color</t>
    <phoneticPr fontId="5" type="noConversion"/>
  </si>
  <si>
    <t>RH10-0575</t>
    <phoneticPr fontId="5" type="noConversion"/>
  </si>
  <si>
    <t>9404.40.9022</t>
    <phoneticPr fontId="5" type="noConversion"/>
  </si>
  <si>
    <t>N/A</t>
    <phoneticPr fontId="5" type="noConversion"/>
  </si>
  <si>
    <t>100% polyester , poly filling</t>
    <phoneticPr fontId="5" type="noConversion"/>
  </si>
  <si>
    <t>Full/Queen:90"Wx90"L/20"Wx26"L(2)/Pillow: 16x16"/ Throw: 50x60”</t>
    <phoneticPr fontId="5" type="noConversion"/>
  </si>
  <si>
    <t>White/Multi Color</t>
    <phoneticPr fontId="5" type="noConversion"/>
  </si>
  <si>
    <t>RH10-0576</t>
  </si>
  <si>
    <t>Tessa</t>
    <phoneticPr fontId="5" type="noConversion"/>
  </si>
  <si>
    <t>5pcs Comforter set</t>
    <phoneticPr fontId="5" type="noConversion"/>
  </si>
  <si>
    <t>King/Cal King:104"Wx90"L/20"Wx36"L(2)/Pillow: 16x16"/ Throw: 50x60”</t>
    <phoneticPr fontId="5" type="noConversion"/>
  </si>
  <si>
    <t>RH10-0577</t>
  </si>
  <si>
    <t>9404.40.9022</t>
    <phoneticPr fontId="5" type="noConversion"/>
  </si>
  <si>
    <r>
      <t xml:space="preserve">Duvet Mini Set
</t>
    </r>
    <r>
      <rPr>
        <b/>
        <sz val="12"/>
        <color rgb="FFFF0000"/>
        <rFont val="Calibri"/>
        <family val="2"/>
      </rPr>
      <t>SPECAIL YARN DYE</t>
    </r>
    <phoneticPr fontId="5" type="noConversion"/>
  </si>
  <si>
    <t>N/A</t>
    <phoneticPr fontId="5" type="noConversion"/>
  </si>
  <si>
    <t>100% Polyester  Waffle 2pcs Duvet Mini Set</t>
    <phoneticPr fontId="5" type="noConversion"/>
  </si>
  <si>
    <t>2pcs Duvet Mini Set</t>
    <phoneticPr fontId="5" type="noConversion"/>
  </si>
  <si>
    <t>Duvet/sham : 100% Polyester  Waffle fabri on face, 85gsm microfiber solid reverse</t>
    <phoneticPr fontId="5" type="noConversion"/>
  </si>
  <si>
    <t>Twin/Twin XL:66"Wx90"L/20"Wx26"L</t>
    <phoneticPr fontId="5" type="noConversion"/>
  </si>
  <si>
    <t>Normal</t>
    <phoneticPr fontId="5" type="noConversion"/>
  </si>
  <si>
    <t>6302.32.2060</t>
    <phoneticPr fontId="5" type="noConversion"/>
  </si>
  <si>
    <t>N/A</t>
    <phoneticPr fontId="5" type="noConversion"/>
  </si>
  <si>
    <t>100% Polyester  Waffle 3pcs Duvet Mini Set</t>
    <phoneticPr fontId="5" type="noConversion"/>
  </si>
  <si>
    <t>3pcs Duvet Mini Set</t>
    <phoneticPr fontId="5" type="noConversion"/>
  </si>
  <si>
    <t>100% polyester , poly filling</t>
    <phoneticPr fontId="5" type="noConversion"/>
  </si>
  <si>
    <t>White/Multi Color</t>
    <phoneticPr fontId="5" type="noConversion"/>
  </si>
  <si>
    <t>6302.32.2060</t>
    <phoneticPr fontId="5" type="noConversion"/>
  </si>
  <si>
    <t>Tessa</t>
    <phoneticPr fontId="5" type="noConversion"/>
  </si>
  <si>
    <t>100% Polyester  Waffle 3pcs Duvet Mini Set</t>
    <phoneticPr fontId="5" type="noConversion"/>
  </si>
  <si>
    <t>3pcs Duvet Mini Set</t>
    <phoneticPr fontId="5" type="noConversion"/>
  </si>
  <si>
    <t>Duvet/sham : 100% Polyester  Waffle fabri on face, 85gsm microfiber solid reverse</t>
    <phoneticPr fontId="5" type="noConversion"/>
  </si>
  <si>
    <t>100% polyester , poly filling</t>
    <phoneticPr fontId="5" type="noConversion"/>
  </si>
  <si>
    <t>King/Cal King:104"Wx90"L/20"Wx36"L(2)</t>
    <phoneticPr fontId="5" type="noConversion"/>
  </si>
  <si>
    <t>White/Multi Color</t>
    <phoneticPr fontId="5" type="noConversion"/>
  </si>
  <si>
    <t>Normal</t>
    <phoneticPr fontId="5" type="noConversion"/>
  </si>
  <si>
    <t>6302.32.2060</t>
    <phoneticPr fontId="5" type="noConversion"/>
  </si>
  <si>
    <t>Comforter Mini Set</t>
    <phoneticPr fontId="5" type="noConversion"/>
  </si>
  <si>
    <t>N/A</t>
    <phoneticPr fontId="5" type="noConversion"/>
  </si>
  <si>
    <t>100% Polyester  Waffle 2pcs Comforter Mini Set</t>
    <phoneticPr fontId="5" type="noConversion"/>
  </si>
  <si>
    <t>2pcs Comforter Mini set</t>
    <phoneticPr fontId="5" type="noConversion"/>
  </si>
  <si>
    <t>Comf/sham : 100% Polyester  Waffle fabri on face, 85gsm microfiber solid reverse, 200gsm poly fill.</t>
    <phoneticPr fontId="5" type="noConversion"/>
  </si>
  <si>
    <t>Twin/Twin XL:66"Wx90"L/20"Wx26"L</t>
    <phoneticPr fontId="5" type="noConversion"/>
  </si>
  <si>
    <t>Green</t>
    <phoneticPr fontId="5" type="noConversion"/>
  </si>
  <si>
    <t>RH10-0581</t>
    <phoneticPr fontId="5" type="noConversion"/>
  </si>
  <si>
    <t>Tessa</t>
    <phoneticPr fontId="5" type="noConversion"/>
  </si>
  <si>
    <t>100% Polyester  Waffle 3pcs Comforter Mini Set</t>
    <phoneticPr fontId="5" type="noConversion"/>
  </si>
  <si>
    <t>3pcs Comforter Mini set</t>
    <phoneticPr fontId="5" type="noConversion"/>
  </si>
  <si>
    <t>Comf/sham : 100% Polyester  Waffle fabri on face, 85gsm microfiber solid reverse, 200gsm poly fill.</t>
    <phoneticPr fontId="5" type="noConversion"/>
  </si>
  <si>
    <t>Full/Queen:90"Wx90"L/20"Wx26"L(2)</t>
    <phoneticPr fontId="5" type="noConversion"/>
  </si>
  <si>
    <t>Green</t>
    <phoneticPr fontId="5" type="noConversion"/>
  </si>
  <si>
    <t>RH10-0582</t>
  </si>
  <si>
    <t>Tessa</t>
    <phoneticPr fontId="5" type="noConversion"/>
  </si>
  <si>
    <t>100% Polyester  Waffle 3pcs Comforter Mini Set</t>
    <phoneticPr fontId="5" type="noConversion"/>
  </si>
  <si>
    <t>100% polyester , poly filling</t>
    <phoneticPr fontId="5" type="noConversion"/>
  </si>
  <si>
    <t>RH10-0583</t>
  </si>
  <si>
    <t>4/5-Piece: Mini Set + Pillow + Throw</t>
    <phoneticPr fontId="5" type="noConversion"/>
  </si>
  <si>
    <t>N/A</t>
    <phoneticPr fontId="5" type="noConversion"/>
  </si>
  <si>
    <t>Tessa</t>
    <phoneticPr fontId="5" type="noConversion"/>
  </si>
  <si>
    <t>Comf/sham : 100% Polyester  Waffle fabri on face, 85gsm microfiber solid reverse, 200gsm poly fill. Pillow: 100% Polyester  Waffle fabri on face and reverse, poly filling. Throw: 100% Polyester</t>
    <phoneticPr fontId="5" type="noConversion"/>
  </si>
  <si>
    <t>RH10-0584</t>
    <phoneticPr fontId="5" type="noConversion"/>
  </si>
  <si>
    <t>5pcs Comforter set</t>
    <phoneticPr fontId="5" type="noConversion"/>
  </si>
  <si>
    <t>Comf/sham : 100% Polyester  Waffle fabri on face, 85gsm microfiber solid reverse, 200gsm poly fill. Pillow: 100% Polyester  Waffle fabri on face and reverse, poly filling. Throw: 100% Polyester</t>
    <phoneticPr fontId="5" type="noConversion"/>
  </si>
  <si>
    <t>Full/Queen:90"Wx90"L/20"Wx26"L(2)/Pillow: 16x16"/ Throw: 50x60”</t>
    <phoneticPr fontId="5" type="noConversion"/>
  </si>
  <si>
    <t>RH10-0585</t>
  </si>
  <si>
    <t>Tessa</t>
    <phoneticPr fontId="5" type="noConversion"/>
  </si>
  <si>
    <t>5pcs Comforter set</t>
    <phoneticPr fontId="5" type="noConversion"/>
  </si>
  <si>
    <t>100% polyester , poly filling</t>
    <phoneticPr fontId="5" type="noConversion"/>
  </si>
  <si>
    <t>King/Cal King:104"Wx90"L/20"Wx36"L(2)/Pillow: 16x16"/ Throw: 50x60”</t>
    <phoneticPr fontId="5" type="noConversion"/>
  </si>
  <si>
    <t>Green</t>
    <phoneticPr fontId="5" type="noConversion"/>
  </si>
  <si>
    <t>RH10-0586</t>
  </si>
  <si>
    <t>9404.40.9022</t>
    <phoneticPr fontId="5" type="noConversion"/>
  </si>
  <si>
    <t>Duvet Mini Set</t>
    <phoneticPr fontId="5" type="noConversion"/>
  </si>
  <si>
    <t>N/A</t>
    <phoneticPr fontId="5" type="noConversion"/>
  </si>
  <si>
    <t>100% Polyester  Waffle 2pcs Duvet Mini Set</t>
    <phoneticPr fontId="5" type="noConversion"/>
  </si>
  <si>
    <t>2pcs Duvet Mini Set</t>
    <phoneticPr fontId="5" type="noConversion"/>
  </si>
  <si>
    <t>Green</t>
    <phoneticPr fontId="5" type="noConversion"/>
  </si>
  <si>
    <t>Normal</t>
    <phoneticPr fontId="5" type="noConversion"/>
  </si>
  <si>
    <t>N/A</t>
    <phoneticPr fontId="5" type="noConversion"/>
  </si>
  <si>
    <t>100% Polyester  Waffle 3pcs Duvet Mini Set</t>
    <phoneticPr fontId="5" type="noConversion"/>
  </si>
  <si>
    <t>3pcs Duvet Mini Set</t>
    <phoneticPr fontId="5" type="noConversion"/>
  </si>
  <si>
    <t>Full/Queen:90"Wx90"L/20"Wx26"L(2)</t>
    <phoneticPr fontId="5" type="noConversion"/>
  </si>
  <si>
    <t>Green</t>
    <phoneticPr fontId="5" type="noConversion"/>
  </si>
  <si>
    <t>6302.32.2060</t>
    <phoneticPr fontId="5" type="noConversion"/>
  </si>
  <si>
    <t>N/A</t>
    <phoneticPr fontId="5" type="noConversion"/>
  </si>
  <si>
    <t>3pcs Duvet Mini Set</t>
    <phoneticPr fontId="5" type="noConversion"/>
  </si>
  <si>
    <t>Duvet/sham : 100% Polyester  Waffle fabri on face, 85gsm microfiber solid reverse</t>
    <phoneticPr fontId="5" type="noConversion"/>
  </si>
  <si>
    <t>100% polyester , poly filling</t>
    <phoneticPr fontId="5" type="noConversion"/>
  </si>
  <si>
    <t>Normal</t>
    <phoneticPr fontId="5" type="noConversion"/>
  </si>
  <si>
    <t>6302.32.2060</t>
    <phoneticPr fontId="5" type="noConversion"/>
  </si>
  <si>
    <t>DUVET&amp;DUVET SET</t>
    <phoneticPr fontId="2" type="noConversion"/>
  </si>
  <si>
    <t>RH12-0587</t>
    <phoneticPr fontId="5" type="noConversion"/>
  </si>
  <si>
    <t>RH12-0588</t>
  </si>
  <si>
    <t>RH12-0589</t>
  </si>
  <si>
    <t>RH12-0578</t>
    <phoneticPr fontId="5" type="noConversion"/>
  </si>
  <si>
    <t>RH12-0579</t>
  </si>
  <si>
    <t>RH12-0580</t>
  </si>
  <si>
    <t>RH12-0569</t>
    <phoneticPr fontId="5" type="noConversion"/>
  </si>
  <si>
    <t>RH12-0570</t>
  </si>
  <si>
    <t>RH12-0571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</si>
</sst>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b/>
      <sz val="12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1" fillId="0" borderId="2" xfId="1" applyNumberForma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  <xf numFmtId="1" fontId="9" fillId="0" borderId="2" xfId="1" applyNumberFormat="1" applyFon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277908</xdr:colOff>
      <xdr:row>1</xdr:row>
      <xdr:rowOff>76849</xdr:rowOff>
    </xdr:from>
    <xdr:to>
      <xdr:col>1</xdr:col>
      <xdr:colOff>2750824</xdr:colOff>
      <xdr:row>4</xdr:row>
      <xdr:rowOff>35859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80C1E874-6BB9-1B22-B7D6-DD515F54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8" y="1057924"/>
          <a:ext cx="2472916" cy="213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8"/>
  <sheetViews>
    <sheetView tabSelected="1" topLeftCell="J1" zoomScale="85" zoomScaleNormal="85" workbookViewId="0">
      <selection activeCell="T29" sqref="T29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20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57" customHeight="1" x14ac:dyDescent="0.25">
      <c r="A2" s="37">
        <v>1</v>
      </c>
      <c r="B2" s="38" t="s">
        <v>53</v>
      </c>
      <c r="C2" s="39" t="s">
        <v>54</v>
      </c>
      <c r="D2" s="40" t="s">
        <v>55</v>
      </c>
      <c r="E2" s="40"/>
      <c r="F2" s="40" t="s">
        <v>56</v>
      </c>
      <c r="G2" s="41" t="s">
        <v>57</v>
      </c>
      <c r="H2" s="40" t="s">
        <v>58</v>
      </c>
      <c r="I2" s="40" t="s">
        <v>59</v>
      </c>
      <c r="J2" s="40" t="s">
        <v>60</v>
      </c>
      <c r="K2" s="40" t="s">
        <v>61</v>
      </c>
      <c r="L2" s="40" t="s">
        <v>62</v>
      </c>
      <c r="M2" s="40" t="s">
        <v>63</v>
      </c>
      <c r="N2" s="42" t="s">
        <v>64</v>
      </c>
      <c r="O2" s="43"/>
      <c r="P2" s="40" t="s">
        <v>65</v>
      </c>
      <c r="Q2" s="44">
        <v>69</v>
      </c>
      <c r="R2" s="45">
        <v>8.1</v>
      </c>
      <c r="S2" s="46">
        <f>Q2/R2</f>
        <v>8.518518518518519</v>
      </c>
      <c r="T2" s="46">
        <v>8.52</v>
      </c>
      <c r="U2" s="47"/>
      <c r="V2" s="40" t="s">
        <v>66</v>
      </c>
      <c r="W2" s="48">
        <v>43</v>
      </c>
      <c r="X2" s="48">
        <v>33</v>
      </c>
      <c r="Y2" s="48">
        <v>44</v>
      </c>
      <c r="Z2" s="45">
        <v>11.2</v>
      </c>
      <c r="AA2" s="49">
        <v>3</v>
      </c>
      <c r="AB2" s="50">
        <f>IF(W2="","",W2*X2*Y2/1000000)</f>
        <v>6.2435999999999998E-2</v>
      </c>
      <c r="AC2" s="51">
        <f>IF(AA2="","",65/AB2*AA2)</f>
        <v>3123.1981549106285</v>
      </c>
      <c r="AD2" s="52">
        <v>4000</v>
      </c>
      <c r="AE2" s="53">
        <f>IF(ISERROR(AD2/AC2),"",AD2/AC2)</f>
        <v>1.2807384615384616</v>
      </c>
      <c r="AF2" s="40" t="s">
        <v>67</v>
      </c>
      <c r="AG2" s="54">
        <v>0.32800000000000001</v>
      </c>
      <c r="AH2" s="53">
        <f>IF(ISERROR(S2*AG2),"",S2*AG2)</f>
        <v>2.7940740740740742</v>
      </c>
      <c r="AI2" s="53">
        <f>IF(ISERROR(T2+AE2+AH2),"",T2+AE2+AH2)</f>
        <v>12.594812535612537</v>
      </c>
      <c r="AJ2" s="54">
        <v>0</v>
      </c>
      <c r="AK2" s="53">
        <f>IF(ISERROR(AW2*AJ2),"",AW2*AJ2)</f>
        <v>0</v>
      </c>
      <c r="AL2" s="54">
        <v>0</v>
      </c>
      <c r="AM2" s="53">
        <f>IF(ISERROR(AW2*AL2),"",AW2*AL2)</f>
        <v>0</v>
      </c>
      <c r="AN2" s="54">
        <v>0</v>
      </c>
      <c r="AO2" s="53">
        <f>IF(ISERROR(AW2*AN2),"",AW2*AN2)</f>
        <v>0</v>
      </c>
      <c r="AP2" s="53">
        <v>0</v>
      </c>
      <c r="AQ2" s="52">
        <v>0</v>
      </c>
      <c r="AR2" s="54">
        <v>0</v>
      </c>
      <c r="AS2" s="53">
        <f>IF(ISERROR(AW2*AR2),"",AW2*AR2)</f>
        <v>0</v>
      </c>
      <c r="AT2" s="53">
        <f>IF(ISERROR(AK2+AM2+AO2+AP2+AS2),"",AK2+AM2+AO2+AP2+AS2)</f>
        <v>0</v>
      </c>
      <c r="AU2" s="55">
        <f>AI2+AT2</f>
        <v>12.594812535612537</v>
      </c>
      <c r="AV2" s="56">
        <f>IF(ISERROR((AW2-AU2)/AW2),"",(AW2-AU2)/AW2)</f>
        <v>0</v>
      </c>
      <c r="AW2" s="55">
        <f>AI2</f>
        <v>12.594812535612537</v>
      </c>
      <c r="AX2" s="53">
        <f>IF(ISERROR(AY2*(1-AZ2)),"",AY2*(1-AZ2))</f>
        <v>42.99</v>
      </c>
      <c r="AY2" s="57">
        <v>42.99</v>
      </c>
      <c r="AZ2" s="54"/>
      <c r="BA2" s="49">
        <v>171</v>
      </c>
    </row>
    <row r="3" spans="1:53" ht="57" customHeight="1" x14ac:dyDescent="0.25">
      <c r="A3" s="37">
        <v>2</v>
      </c>
      <c r="B3" s="58"/>
      <c r="C3" s="39" t="s">
        <v>54</v>
      </c>
      <c r="D3" s="40" t="s">
        <v>55</v>
      </c>
      <c r="E3" s="40"/>
      <c r="F3" s="40" t="s">
        <v>56</v>
      </c>
      <c r="G3" s="41" t="s">
        <v>57</v>
      </c>
      <c r="H3" s="40" t="s">
        <v>68</v>
      </c>
      <c r="I3" s="40" t="s">
        <v>69</v>
      </c>
      <c r="J3" s="40" t="s">
        <v>60</v>
      </c>
      <c r="K3" s="40" t="s">
        <v>70</v>
      </c>
      <c r="L3" s="40" t="s">
        <v>71</v>
      </c>
      <c r="M3" s="40" t="s">
        <v>63</v>
      </c>
      <c r="N3" s="42" t="s">
        <v>72</v>
      </c>
      <c r="O3" s="43"/>
      <c r="P3" s="40" t="s">
        <v>65</v>
      </c>
      <c r="Q3" s="44">
        <v>85.9</v>
      </c>
      <c r="R3" s="45">
        <v>8.1</v>
      </c>
      <c r="S3" s="46">
        <f t="shared" ref="S3:S4" si="0">Q3/R3</f>
        <v>10.60493827160494</v>
      </c>
      <c r="T3" s="46">
        <v>10.6</v>
      </c>
      <c r="U3" s="47"/>
      <c r="V3" s="40" t="s">
        <v>66</v>
      </c>
      <c r="W3" s="48">
        <v>43</v>
      </c>
      <c r="X3" s="48">
        <v>33</v>
      </c>
      <c r="Y3" s="48">
        <v>44</v>
      </c>
      <c r="Z3" s="45">
        <v>14.4</v>
      </c>
      <c r="AA3" s="49">
        <v>3</v>
      </c>
      <c r="AB3" s="50">
        <f>IF(W3="","",W3*X3*Y3/1000000)</f>
        <v>6.2435999999999998E-2</v>
      </c>
      <c r="AC3" s="51">
        <f>IF(AA3="","",65/AB3*AA3)</f>
        <v>3123.1981549106285</v>
      </c>
      <c r="AD3" s="52">
        <v>4000</v>
      </c>
      <c r="AE3" s="53">
        <f>IF(ISERROR(AD3/AC3),"",AD3/AC3)</f>
        <v>1.2807384615384616</v>
      </c>
      <c r="AF3" s="40" t="s">
        <v>73</v>
      </c>
      <c r="AG3" s="54">
        <v>0.32800000000000001</v>
      </c>
      <c r="AH3" s="53">
        <f>IF(ISERROR(S3*AG3),"",S3*AG3)</f>
        <v>3.4784197530864205</v>
      </c>
      <c r="AI3" s="53">
        <f>IF(ISERROR(T3+AE3+AH3),"",T3+AE3+AH3)</f>
        <v>15.359158214624882</v>
      </c>
      <c r="AJ3" s="54">
        <v>0</v>
      </c>
      <c r="AK3" s="53">
        <f>IF(ISERROR(AW3*AJ3),"",AW3*AJ3)</f>
        <v>0</v>
      </c>
      <c r="AL3" s="54">
        <v>0</v>
      </c>
      <c r="AM3" s="53">
        <f>IF(ISERROR(AW3*AL3),"",AW3*AL3)</f>
        <v>0</v>
      </c>
      <c r="AN3" s="54">
        <v>0</v>
      </c>
      <c r="AO3" s="53">
        <f>IF(ISERROR(AW3*AN3),"",AW3*AN3)</f>
        <v>0</v>
      </c>
      <c r="AP3" s="53">
        <v>0</v>
      </c>
      <c r="AQ3" s="52">
        <v>0</v>
      </c>
      <c r="AR3" s="54">
        <v>0</v>
      </c>
      <c r="AS3" s="53">
        <f>IF(ISERROR(AW3*AR3),"",AW3*AR3)</f>
        <v>0</v>
      </c>
      <c r="AT3" s="53">
        <f>IF(ISERROR(AK3+AM3+AO3+AP3+AS3),"",AK3+AM3+AO3+AP3+AS3)</f>
        <v>0</v>
      </c>
      <c r="AU3" s="55">
        <f>IF(ISERROR(AI3+AT3),"",AI3+AT3)</f>
        <v>15.359158214624882</v>
      </c>
      <c r="AV3" s="56">
        <f>IF(ISERROR((AW3-AU3)/AW3),"",(AW3-AU3)/AW3)</f>
        <v>0</v>
      </c>
      <c r="AW3" s="55">
        <f>AI3</f>
        <v>15.359158214624882</v>
      </c>
      <c r="AX3" s="53">
        <f>IF(ISERROR(AY3*(1-AZ3)),"",AY3*(1-AZ3))</f>
        <v>49.99</v>
      </c>
      <c r="AY3" s="57">
        <v>49.99</v>
      </c>
      <c r="AZ3" s="54"/>
      <c r="BA3" s="49">
        <v>288</v>
      </c>
    </row>
    <row r="4" spans="1:53" ht="57" customHeight="1" x14ac:dyDescent="0.25">
      <c r="A4" s="37">
        <v>3</v>
      </c>
      <c r="B4" s="59"/>
      <c r="C4" s="39" t="s">
        <v>54</v>
      </c>
      <c r="D4" s="40" t="s">
        <v>55</v>
      </c>
      <c r="E4" s="40"/>
      <c r="F4" s="40" t="s">
        <v>56</v>
      </c>
      <c r="G4" s="41" t="s">
        <v>74</v>
      </c>
      <c r="H4" s="40" t="s">
        <v>75</v>
      </c>
      <c r="I4" s="40" t="s">
        <v>76</v>
      </c>
      <c r="J4" s="40" t="s">
        <v>77</v>
      </c>
      <c r="K4" s="40" t="s">
        <v>78</v>
      </c>
      <c r="L4" s="40" t="s">
        <v>79</v>
      </c>
      <c r="M4" s="40" t="s">
        <v>63</v>
      </c>
      <c r="N4" s="42" t="s">
        <v>80</v>
      </c>
      <c r="O4" s="43"/>
      <c r="P4" s="40" t="s">
        <v>65</v>
      </c>
      <c r="Q4" s="44">
        <v>99</v>
      </c>
      <c r="R4" s="45">
        <v>8.1</v>
      </c>
      <c r="S4" s="46">
        <f t="shared" si="0"/>
        <v>12.222222222222223</v>
      </c>
      <c r="T4" s="46">
        <v>12.22</v>
      </c>
      <c r="U4" s="47"/>
      <c r="V4" s="40" t="s">
        <v>66</v>
      </c>
      <c r="W4" s="48">
        <v>43</v>
      </c>
      <c r="X4" s="48">
        <v>33</v>
      </c>
      <c r="Y4" s="48">
        <v>44</v>
      </c>
      <c r="Z4" s="45">
        <v>16.3</v>
      </c>
      <c r="AA4" s="49">
        <v>3</v>
      </c>
      <c r="AB4" s="50">
        <f>IF(W4="","",W4*X4*Y4/1000000)</f>
        <v>6.2435999999999998E-2</v>
      </c>
      <c r="AC4" s="51">
        <f>IF(AA4="","",65/AB4*AA4)</f>
        <v>3123.1981549106285</v>
      </c>
      <c r="AD4" s="52">
        <v>4000</v>
      </c>
      <c r="AE4" s="53">
        <f>IF(ISERROR(AD4/AC4),"",AD4/AC4)</f>
        <v>1.2807384615384616</v>
      </c>
      <c r="AF4" s="40" t="s">
        <v>81</v>
      </c>
      <c r="AG4" s="54">
        <v>0.32800000000000001</v>
      </c>
      <c r="AH4" s="53">
        <f>IF(ISERROR(S4*AG4),"",S4*AG4)</f>
        <v>4.0088888888888894</v>
      </c>
      <c r="AI4" s="53">
        <f>IF(ISERROR(T4+AE4+AH4),"",T4+AE4+AH4)</f>
        <v>17.509627350427351</v>
      </c>
      <c r="AJ4" s="54">
        <v>0</v>
      </c>
      <c r="AK4" s="53">
        <f>IF(ISERROR(AW4*AJ4),"",AW4*AJ4)</f>
        <v>0</v>
      </c>
      <c r="AL4" s="54">
        <v>0</v>
      </c>
      <c r="AM4" s="53">
        <f>IF(ISERROR(AW4*AL4),"",AW4*AL4)</f>
        <v>0</v>
      </c>
      <c r="AN4" s="54">
        <v>0</v>
      </c>
      <c r="AO4" s="53">
        <f>IF(ISERROR(AW4*AN4),"",AW4*AN4)</f>
        <v>0</v>
      </c>
      <c r="AP4" s="53">
        <v>0</v>
      </c>
      <c r="AQ4" s="52">
        <v>0</v>
      </c>
      <c r="AR4" s="54">
        <v>0</v>
      </c>
      <c r="AS4" s="53">
        <f>IF(ISERROR(AW4*AR4),"",AW4*AR4)</f>
        <v>0</v>
      </c>
      <c r="AT4" s="53">
        <f>IF(ISERROR(AK4+AM4+AO4+AP4+AS4),"",AK4+AM4+AO4+AP4+AS4)</f>
        <v>0</v>
      </c>
      <c r="AU4" s="55">
        <f>IF(ISERROR(AI4+AT4),"",AI4+AT4)</f>
        <v>17.509627350427351</v>
      </c>
      <c r="AV4" s="56">
        <f>IF(ISERROR((AW4-AU4)/AW4),"",(AW4-AU4)/AW4)</f>
        <v>0</v>
      </c>
      <c r="AW4" s="55">
        <f>AI4</f>
        <v>17.509627350427351</v>
      </c>
      <c r="AX4" s="53">
        <f>IF(ISERROR(AY4*(1-AZ4)),"",AY4*(1-AZ4))</f>
        <v>56.99</v>
      </c>
      <c r="AY4" s="57">
        <v>56.99</v>
      </c>
      <c r="AZ4" s="54"/>
      <c r="BA4" s="49">
        <v>171</v>
      </c>
    </row>
    <row r="5" spans="1:53" ht="57" customHeight="1" x14ac:dyDescent="0.25">
      <c r="A5" s="37">
        <v>4</v>
      </c>
      <c r="B5" s="38" t="s">
        <v>82</v>
      </c>
      <c r="C5" s="39" t="s">
        <v>83</v>
      </c>
      <c r="D5" s="40" t="s">
        <v>55</v>
      </c>
      <c r="E5" s="40"/>
      <c r="F5" s="40" t="s">
        <v>56</v>
      </c>
      <c r="G5" s="41" t="s">
        <v>57</v>
      </c>
      <c r="H5" s="40" t="s">
        <v>84</v>
      </c>
      <c r="I5" s="40" t="s">
        <v>85</v>
      </c>
      <c r="J5" s="40" t="s">
        <v>86</v>
      </c>
      <c r="K5" s="40" t="s">
        <v>87</v>
      </c>
      <c r="L5" s="40" t="s">
        <v>88</v>
      </c>
      <c r="M5" s="40" t="s">
        <v>89</v>
      </c>
      <c r="N5" s="42" t="s">
        <v>90</v>
      </c>
      <c r="O5" s="43"/>
      <c r="P5" s="40" t="s">
        <v>65</v>
      </c>
      <c r="Q5" s="44">
        <v>91.5</v>
      </c>
      <c r="R5" s="45">
        <v>8.1</v>
      </c>
      <c r="S5" s="46">
        <f t="shared" ref="S5:S7" si="1">Q5/R5</f>
        <v>11.296296296296298</v>
      </c>
      <c r="T5" s="46">
        <v>11.3</v>
      </c>
      <c r="U5" s="47"/>
      <c r="V5" s="40" t="s">
        <v>66</v>
      </c>
      <c r="W5" s="48">
        <v>43</v>
      </c>
      <c r="X5" s="48">
        <v>33</v>
      </c>
      <c r="Y5" s="48">
        <v>59</v>
      </c>
      <c r="Z5" s="45">
        <v>13.2</v>
      </c>
      <c r="AA5" s="49">
        <v>3</v>
      </c>
      <c r="AB5" s="50">
        <f>IF(W5="","",W5*X5*Y5/1000000)</f>
        <v>8.3721000000000004E-2</v>
      </c>
      <c r="AC5" s="51">
        <f>IF(AA5="","",65/AB5*AA5)</f>
        <v>2329.1647256960619</v>
      </c>
      <c r="AD5" s="52">
        <v>4000</v>
      </c>
      <c r="AE5" s="53">
        <f>IF(ISERROR(AD5/AC5),"",AD5/AC5)</f>
        <v>1.7173538461538462</v>
      </c>
      <c r="AF5" s="40" t="s">
        <v>91</v>
      </c>
      <c r="AG5" s="54">
        <v>0.32800000000000001</v>
      </c>
      <c r="AH5" s="53">
        <f>IF(ISERROR(S5*AG5),"",S5*AG5)</f>
        <v>3.7051851851851856</v>
      </c>
      <c r="AI5" s="53">
        <f>IF(ISERROR(T5+AE5+AH5),"",T5+AE5+AH5)</f>
        <v>16.722539031339032</v>
      </c>
      <c r="AJ5" s="54">
        <v>0</v>
      </c>
      <c r="AK5" s="53">
        <f>IF(ISERROR(AW5*AJ5),"",AW5*AJ5)</f>
        <v>0</v>
      </c>
      <c r="AL5" s="54">
        <v>0</v>
      </c>
      <c r="AM5" s="53">
        <f>IF(ISERROR(AW5*AL5),"",AW5*AL5)</f>
        <v>0</v>
      </c>
      <c r="AN5" s="54">
        <v>0</v>
      </c>
      <c r="AO5" s="53">
        <f>IF(ISERROR(AW5*AN5),"",AW5*AN5)</f>
        <v>0</v>
      </c>
      <c r="AP5" s="53">
        <v>0</v>
      </c>
      <c r="AQ5" s="52">
        <v>0</v>
      </c>
      <c r="AR5" s="54">
        <v>0</v>
      </c>
      <c r="AS5" s="53">
        <f>IF(ISERROR(AW5*AR5),"",AW5*AR5)</f>
        <v>0</v>
      </c>
      <c r="AT5" s="53">
        <f>IF(ISERROR(AK5+AM5+AO5+AP5+AS5),"",AK5+AM5+AO5+AP5+AS5)</f>
        <v>0</v>
      </c>
      <c r="AU5" s="55">
        <f>AI5+AT5</f>
        <v>16.722539031339032</v>
      </c>
      <c r="AV5" s="56">
        <f>IF(ISERROR((AW5-AU5)/AW5),"",(AW5-AU5)/AW5)</f>
        <v>0</v>
      </c>
      <c r="AW5" s="55">
        <f>AI5</f>
        <v>16.722539031339032</v>
      </c>
      <c r="AX5" s="53">
        <f>IF(ISERROR(AY5*(1-AZ5)),"",AY5*(1-AZ5))</f>
        <v>54.99</v>
      </c>
      <c r="AY5" s="57">
        <v>54.99</v>
      </c>
      <c r="AZ5" s="54"/>
      <c r="BA5" s="49">
        <v>177</v>
      </c>
    </row>
    <row r="6" spans="1:53" ht="57" customHeight="1" x14ac:dyDescent="0.25">
      <c r="A6" s="37">
        <v>5</v>
      </c>
      <c r="B6" s="58"/>
      <c r="C6" s="39" t="s">
        <v>54</v>
      </c>
      <c r="D6" s="40" t="s">
        <v>55</v>
      </c>
      <c r="E6" s="40"/>
      <c r="F6" s="40" t="s">
        <v>56</v>
      </c>
      <c r="G6" s="41" t="s">
        <v>57</v>
      </c>
      <c r="H6" s="40" t="s">
        <v>92</v>
      </c>
      <c r="I6" s="40" t="s">
        <v>93</v>
      </c>
      <c r="J6" s="40" t="s">
        <v>86</v>
      </c>
      <c r="K6" s="40" t="s">
        <v>87</v>
      </c>
      <c r="L6" s="40" t="s">
        <v>94</v>
      </c>
      <c r="M6" s="40" t="s">
        <v>63</v>
      </c>
      <c r="N6" s="42" t="s">
        <v>95</v>
      </c>
      <c r="O6" s="43"/>
      <c r="P6" s="40" t="s">
        <v>65</v>
      </c>
      <c r="Q6" s="44">
        <v>108.4</v>
      </c>
      <c r="R6" s="45">
        <v>8.1</v>
      </c>
      <c r="S6" s="46">
        <f t="shared" si="1"/>
        <v>13.382716049382717</v>
      </c>
      <c r="T6" s="46">
        <v>13.38</v>
      </c>
      <c r="U6" s="47"/>
      <c r="V6" s="40" t="s">
        <v>66</v>
      </c>
      <c r="W6" s="48">
        <v>43</v>
      </c>
      <c r="X6" s="48">
        <v>33</v>
      </c>
      <c r="Y6" s="48">
        <v>59</v>
      </c>
      <c r="Z6" s="45">
        <v>16.399999999999999</v>
      </c>
      <c r="AA6" s="49">
        <v>3</v>
      </c>
      <c r="AB6" s="50">
        <f>IF(W6="","",W6*X6*Y6/1000000)</f>
        <v>8.3721000000000004E-2</v>
      </c>
      <c r="AC6" s="51">
        <f>IF(AA6="","",65/AB6*AA6)</f>
        <v>2329.1647256960619</v>
      </c>
      <c r="AD6" s="52">
        <v>4000</v>
      </c>
      <c r="AE6" s="53">
        <f>IF(ISERROR(AD6/AC6),"",AD6/AC6)</f>
        <v>1.7173538461538462</v>
      </c>
      <c r="AF6" s="40" t="s">
        <v>91</v>
      </c>
      <c r="AG6" s="54">
        <v>0.32800000000000001</v>
      </c>
      <c r="AH6" s="53">
        <f>IF(ISERROR(S6*AG6),"",S6*AG6)</f>
        <v>4.389530864197531</v>
      </c>
      <c r="AI6" s="53">
        <f>IF(ISERROR(T6+AE6+AH6),"",T6+AE6+AH6)</f>
        <v>19.486884710351379</v>
      </c>
      <c r="AJ6" s="54">
        <v>0</v>
      </c>
      <c r="AK6" s="53">
        <f>IF(ISERROR(AW6*AJ6),"",AW6*AJ6)</f>
        <v>0</v>
      </c>
      <c r="AL6" s="54">
        <v>0</v>
      </c>
      <c r="AM6" s="53">
        <f>IF(ISERROR(AW6*AL6),"",AW6*AL6)</f>
        <v>0</v>
      </c>
      <c r="AN6" s="54">
        <v>0</v>
      </c>
      <c r="AO6" s="53">
        <f>IF(ISERROR(AW6*AN6),"",AW6*AN6)</f>
        <v>0</v>
      </c>
      <c r="AP6" s="53">
        <v>0</v>
      </c>
      <c r="AQ6" s="52">
        <v>0</v>
      </c>
      <c r="AR6" s="54">
        <v>0</v>
      </c>
      <c r="AS6" s="53">
        <f>IF(ISERROR(AW6*AR6),"",AW6*AR6)</f>
        <v>0</v>
      </c>
      <c r="AT6" s="53">
        <f>IF(ISERROR(AK6+AM6+AO6+AP6+AS6),"",AK6+AM6+AO6+AP6+AS6)</f>
        <v>0</v>
      </c>
      <c r="AU6" s="55">
        <f>IF(ISERROR(AI6+AT6),"",AI6+AT6)</f>
        <v>19.486884710351379</v>
      </c>
      <c r="AV6" s="56">
        <f>IF(ISERROR((AW6-AU6)/AW6),"",(AW6-AU6)/AW6)</f>
        <v>0</v>
      </c>
      <c r="AW6" s="55">
        <f>AI6</f>
        <v>19.486884710351379</v>
      </c>
      <c r="AX6" s="53">
        <f>IF(ISERROR(AY6*(1-AZ6)),"",AY6*(1-AZ6))</f>
        <v>59.99</v>
      </c>
      <c r="AY6" s="57">
        <v>59.99</v>
      </c>
      <c r="AZ6" s="54"/>
      <c r="BA6" s="49">
        <v>336</v>
      </c>
    </row>
    <row r="7" spans="1:53" ht="57" customHeight="1" x14ac:dyDescent="0.25">
      <c r="A7" s="37">
        <v>6</v>
      </c>
      <c r="B7" s="59"/>
      <c r="C7" s="39" t="s">
        <v>54</v>
      </c>
      <c r="D7" s="40" t="s">
        <v>55</v>
      </c>
      <c r="E7" s="40"/>
      <c r="F7" s="40" t="s">
        <v>56</v>
      </c>
      <c r="G7" s="41" t="s">
        <v>74</v>
      </c>
      <c r="H7" s="40" t="s">
        <v>96</v>
      </c>
      <c r="I7" s="40" t="s">
        <v>97</v>
      </c>
      <c r="J7" s="40" t="s">
        <v>98</v>
      </c>
      <c r="K7" s="40" t="s">
        <v>78</v>
      </c>
      <c r="L7" s="40" t="s">
        <v>99</v>
      </c>
      <c r="M7" s="40" t="s">
        <v>63</v>
      </c>
      <c r="N7" s="42" t="s">
        <v>100</v>
      </c>
      <c r="O7" s="43"/>
      <c r="P7" s="40" t="s">
        <v>65</v>
      </c>
      <c r="Q7" s="44">
        <v>121.5</v>
      </c>
      <c r="R7" s="45">
        <v>8.1</v>
      </c>
      <c r="S7" s="46">
        <f t="shared" si="1"/>
        <v>15</v>
      </c>
      <c r="T7" s="46">
        <v>15</v>
      </c>
      <c r="U7" s="47"/>
      <c r="V7" s="40" t="s">
        <v>66</v>
      </c>
      <c r="W7" s="48">
        <v>43</v>
      </c>
      <c r="X7" s="48">
        <v>33</v>
      </c>
      <c r="Y7" s="48">
        <v>59</v>
      </c>
      <c r="Z7" s="45">
        <v>18.3</v>
      </c>
      <c r="AA7" s="49">
        <v>3</v>
      </c>
      <c r="AB7" s="50">
        <f>IF(W7="","",W7*X7*Y7/1000000)</f>
        <v>8.3721000000000004E-2</v>
      </c>
      <c r="AC7" s="51">
        <f>IF(AA7="","",65/AB7*AA7)</f>
        <v>2329.1647256960619</v>
      </c>
      <c r="AD7" s="52">
        <v>4000</v>
      </c>
      <c r="AE7" s="53">
        <f>IF(ISERROR(AD7/AC7),"",AD7/AC7)</f>
        <v>1.7173538461538462</v>
      </c>
      <c r="AF7" s="40" t="s">
        <v>73</v>
      </c>
      <c r="AG7" s="54">
        <v>0.32800000000000001</v>
      </c>
      <c r="AH7" s="53">
        <f>IF(ISERROR(S7*AG7),"",S7*AG7)</f>
        <v>4.92</v>
      </c>
      <c r="AI7" s="53">
        <f>IF(ISERROR(T7+AE7+AH7),"",T7+AE7+AH7)</f>
        <v>21.637353846153843</v>
      </c>
      <c r="AJ7" s="54">
        <v>0</v>
      </c>
      <c r="AK7" s="53">
        <f>IF(ISERROR(AW7*AJ7),"",AW7*AJ7)</f>
        <v>0</v>
      </c>
      <c r="AL7" s="54">
        <v>0</v>
      </c>
      <c r="AM7" s="53">
        <f>IF(ISERROR(AW7*AL7),"",AW7*AL7)</f>
        <v>0</v>
      </c>
      <c r="AN7" s="54">
        <v>0</v>
      </c>
      <c r="AO7" s="53">
        <f>IF(ISERROR(AW7*AN7),"",AW7*AN7)</f>
        <v>0</v>
      </c>
      <c r="AP7" s="53">
        <v>0</v>
      </c>
      <c r="AQ7" s="52">
        <v>0</v>
      </c>
      <c r="AR7" s="54">
        <v>0</v>
      </c>
      <c r="AS7" s="53">
        <f>IF(ISERROR(AW7*AR7),"",AW7*AR7)</f>
        <v>0</v>
      </c>
      <c r="AT7" s="53">
        <f>IF(ISERROR(AK7+AM7+AO7+AP7+AS7),"",AK7+AM7+AO7+AP7+AS7)</f>
        <v>0</v>
      </c>
      <c r="AU7" s="55">
        <f>IF(ISERROR(AI7+AT7),"",AI7+AT7)</f>
        <v>21.637353846153843</v>
      </c>
      <c r="AV7" s="56">
        <f>IF(ISERROR((AW7-AU7)/AW7),"",(AW7-AU7)/AW7)</f>
        <v>0</v>
      </c>
      <c r="AW7" s="55">
        <f>AI7</f>
        <v>21.637353846153843</v>
      </c>
      <c r="AX7" s="53">
        <f>IF(ISERROR(AY7*(1-AZ7)),"",AY7*(1-AZ7))</f>
        <v>65.989999999999995</v>
      </c>
      <c r="AY7" s="57">
        <v>65.989999999999995</v>
      </c>
      <c r="AZ7" s="54"/>
      <c r="BA7" s="49">
        <v>216</v>
      </c>
    </row>
    <row r="8" spans="1:53" ht="61.15" customHeight="1" x14ac:dyDescent="0.25">
      <c r="A8" s="37">
        <v>7</v>
      </c>
      <c r="B8" s="38" t="s">
        <v>101</v>
      </c>
      <c r="C8" s="39" t="s">
        <v>83</v>
      </c>
      <c r="D8" s="40" t="s">
        <v>55</v>
      </c>
      <c r="E8" s="40"/>
      <c r="F8" s="40" t="s">
        <v>221</v>
      </c>
      <c r="G8" s="41" t="s">
        <v>74</v>
      </c>
      <c r="H8" s="40" t="s">
        <v>102</v>
      </c>
      <c r="I8" s="40" t="s">
        <v>103</v>
      </c>
      <c r="J8" s="40" t="s">
        <v>104</v>
      </c>
      <c r="K8" s="40" t="s">
        <v>70</v>
      </c>
      <c r="L8" s="40" t="s">
        <v>62</v>
      </c>
      <c r="M8" s="40" t="s">
        <v>105</v>
      </c>
      <c r="N8" s="42" t="s">
        <v>228</v>
      </c>
      <c r="O8" s="43"/>
      <c r="P8" s="40" t="s">
        <v>65</v>
      </c>
      <c r="Q8" s="44">
        <v>49.8</v>
      </c>
      <c r="R8" s="45">
        <v>8.1</v>
      </c>
      <c r="S8" s="46">
        <f>Q8/R8</f>
        <v>6.1481481481481479</v>
      </c>
      <c r="T8" s="46">
        <v>6.15</v>
      </c>
      <c r="U8" s="47"/>
      <c r="V8" s="40" t="s">
        <v>106</v>
      </c>
      <c r="W8" s="48">
        <v>30</v>
      </c>
      <c r="X8" s="48">
        <v>25</v>
      </c>
      <c r="Y8" s="48">
        <v>42</v>
      </c>
      <c r="Z8" s="45">
        <v>5.6</v>
      </c>
      <c r="AA8" s="60">
        <v>4</v>
      </c>
      <c r="AB8" s="50">
        <f>IF(W8="","",W8*X8*Y8/1000000)</f>
        <v>3.15E-2</v>
      </c>
      <c r="AC8" s="51">
        <f>IF(AA8="","",65/AB8*AA8)</f>
        <v>8253.9682539682544</v>
      </c>
      <c r="AD8" s="52">
        <v>4000</v>
      </c>
      <c r="AE8" s="53">
        <f>IF(ISERROR(AD8/AC8),"",AD8/AC8)</f>
        <v>0.48461538461538461</v>
      </c>
      <c r="AF8" s="40" t="s">
        <v>107</v>
      </c>
      <c r="AG8" s="54">
        <v>0.314</v>
      </c>
      <c r="AH8" s="53">
        <f>IF(ISERROR(S8*AG8),"",S8*AG8)</f>
        <v>1.9305185185185185</v>
      </c>
      <c r="AI8" s="53">
        <f>IF(ISERROR(T8+AE8+AH8),"",T8+AE8+AH8)</f>
        <v>8.5651339031339031</v>
      </c>
      <c r="AJ8" s="54">
        <v>0</v>
      </c>
      <c r="AK8" s="53">
        <f>IF(ISERROR(AW8*AJ8),"",AW8*AJ8)</f>
        <v>0</v>
      </c>
      <c r="AL8" s="54">
        <v>0</v>
      </c>
      <c r="AM8" s="53">
        <f>IF(ISERROR(AW8*AL8),"",AW8*AL8)</f>
        <v>0</v>
      </c>
      <c r="AN8" s="54">
        <v>0</v>
      </c>
      <c r="AO8" s="53">
        <f>IF(ISERROR(AW8*AN8),"",AW8*AN8)</f>
        <v>0</v>
      </c>
      <c r="AP8" s="53">
        <v>0</v>
      </c>
      <c r="AQ8" s="52">
        <v>0</v>
      </c>
      <c r="AR8" s="54">
        <v>0</v>
      </c>
      <c r="AS8" s="53">
        <f>IF(ISERROR(AW8*AR8),"",AW8*AR8)</f>
        <v>0</v>
      </c>
      <c r="AT8" s="53">
        <f>IF(ISERROR(AK8+AM8+AO8+AP8+AS8),"",AK8+AM8+AO8+AP8+AS8)</f>
        <v>0</v>
      </c>
      <c r="AU8" s="55">
        <f>AI8+AT8</f>
        <v>8.5651339031339031</v>
      </c>
      <c r="AV8" s="56">
        <f>IF(ISERROR((AW8-AU8)/AW8),"",(AW8-AU8)/AW8)</f>
        <v>0</v>
      </c>
      <c r="AW8" s="55">
        <f>AI8</f>
        <v>8.5651339031339031</v>
      </c>
      <c r="AX8" s="53">
        <f>IF(ISERROR(AY8*(1-AZ8)),"",AY8*(1-AZ8))</f>
        <v>39.99</v>
      </c>
      <c r="AY8" s="57">
        <v>39.99</v>
      </c>
      <c r="AZ8" s="54"/>
      <c r="BA8" s="49">
        <v>40</v>
      </c>
    </row>
    <row r="9" spans="1:53" ht="57" customHeight="1" x14ac:dyDescent="0.25">
      <c r="A9" s="37">
        <v>8</v>
      </c>
      <c r="B9" s="58"/>
      <c r="C9" s="39" t="s">
        <v>108</v>
      </c>
      <c r="D9" s="40" t="s">
        <v>55</v>
      </c>
      <c r="E9" s="40"/>
      <c r="F9" s="40" t="s">
        <v>221</v>
      </c>
      <c r="G9" s="41" t="s">
        <v>74</v>
      </c>
      <c r="H9" s="40" t="s">
        <v>109</v>
      </c>
      <c r="I9" s="40" t="s">
        <v>110</v>
      </c>
      <c r="J9" s="40" t="s">
        <v>104</v>
      </c>
      <c r="K9" s="40" t="s">
        <v>111</v>
      </c>
      <c r="L9" s="40" t="s">
        <v>112</v>
      </c>
      <c r="M9" s="40" t="s">
        <v>113</v>
      </c>
      <c r="N9" s="42" t="s">
        <v>229</v>
      </c>
      <c r="O9" s="43"/>
      <c r="P9" s="40" t="s">
        <v>65</v>
      </c>
      <c r="Q9" s="44">
        <v>68.400000000000006</v>
      </c>
      <c r="R9" s="45">
        <v>8.1</v>
      </c>
      <c r="S9" s="46">
        <f t="shared" ref="S9:S10" si="2">Q9/R9</f>
        <v>8.4444444444444446</v>
      </c>
      <c r="T9" s="46">
        <v>8.44</v>
      </c>
      <c r="U9" s="47"/>
      <c r="V9" s="40" t="s">
        <v>114</v>
      </c>
      <c r="W9" s="48">
        <v>30</v>
      </c>
      <c r="X9" s="48">
        <v>25</v>
      </c>
      <c r="Y9" s="48">
        <v>50</v>
      </c>
      <c r="Z9" s="45">
        <v>7.6</v>
      </c>
      <c r="AA9" s="60">
        <v>4</v>
      </c>
      <c r="AB9" s="50">
        <f>IF(W9="","",W9*X9*Y9/1000000)</f>
        <v>3.7499999999999999E-2</v>
      </c>
      <c r="AC9" s="51">
        <f>IF(AA9="","",65/AB9*AA9)</f>
        <v>6933.3333333333339</v>
      </c>
      <c r="AD9" s="52">
        <v>4000</v>
      </c>
      <c r="AE9" s="53">
        <f>IF(ISERROR(AD9/AC9),"",AD9/AC9)</f>
        <v>0.57692307692307687</v>
      </c>
      <c r="AF9" s="40" t="s">
        <v>107</v>
      </c>
      <c r="AG9" s="54">
        <v>0.314</v>
      </c>
      <c r="AH9" s="53">
        <f>IF(ISERROR(S9*AG9),"",S9*AG9)</f>
        <v>2.6515555555555554</v>
      </c>
      <c r="AI9" s="53">
        <f>IF(ISERROR(T9+AE9+AH9),"",T9+AE9+AH9)</f>
        <v>11.668478632478632</v>
      </c>
      <c r="AJ9" s="54">
        <v>0</v>
      </c>
      <c r="AK9" s="53">
        <f>IF(ISERROR(AW9*AJ9),"",AW9*AJ9)</f>
        <v>0</v>
      </c>
      <c r="AL9" s="54">
        <v>0</v>
      </c>
      <c r="AM9" s="53">
        <f>IF(ISERROR(AW9*AL9),"",AW9*AL9)</f>
        <v>0</v>
      </c>
      <c r="AN9" s="54">
        <v>0</v>
      </c>
      <c r="AO9" s="53">
        <f>IF(ISERROR(AW9*AN9),"",AW9*AN9)</f>
        <v>0</v>
      </c>
      <c r="AP9" s="53">
        <v>0</v>
      </c>
      <c r="AQ9" s="52">
        <v>0</v>
      </c>
      <c r="AR9" s="54">
        <v>0</v>
      </c>
      <c r="AS9" s="53">
        <f>IF(ISERROR(AW9*AR9),"",AW9*AR9)</f>
        <v>0</v>
      </c>
      <c r="AT9" s="53">
        <f>IF(ISERROR(AK9+AM9+AO9+AP9+AS9),"",AK9+AM9+AO9+AP9+AS9)</f>
        <v>0</v>
      </c>
      <c r="AU9" s="55">
        <f>IF(ISERROR(AI9+AT9),"",AI9+AT9)</f>
        <v>11.668478632478632</v>
      </c>
      <c r="AV9" s="56">
        <f>IF(ISERROR((AW9-AU9)/AW9),"",(AW9-AU9)/AW9)</f>
        <v>0</v>
      </c>
      <c r="AW9" s="55">
        <f t="shared" ref="AW9" si="3">AI9</f>
        <v>11.668478632478632</v>
      </c>
      <c r="AX9" s="53">
        <f t="shared" ref="AX9:AX10" si="4">IF(ISERROR(AY9*(1-AZ9)),"",AY9*(1-AZ9))</f>
        <v>45.99</v>
      </c>
      <c r="AY9" s="57">
        <v>45.99</v>
      </c>
      <c r="AZ9" s="54"/>
      <c r="BA9" s="49">
        <v>72</v>
      </c>
    </row>
    <row r="10" spans="1:53" ht="57" customHeight="1" x14ac:dyDescent="0.25">
      <c r="A10" s="37">
        <v>9</v>
      </c>
      <c r="B10" s="59"/>
      <c r="C10" s="39" t="s">
        <v>83</v>
      </c>
      <c r="D10" s="40" t="s">
        <v>55</v>
      </c>
      <c r="E10" s="40"/>
      <c r="F10" s="40" t="s">
        <v>221</v>
      </c>
      <c r="G10" s="41" t="s">
        <v>57</v>
      </c>
      <c r="H10" s="40" t="s">
        <v>115</v>
      </c>
      <c r="I10" s="40" t="s">
        <v>110</v>
      </c>
      <c r="J10" s="40" t="s">
        <v>104</v>
      </c>
      <c r="K10" s="40" t="s">
        <v>70</v>
      </c>
      <c r="L10" s="40" t="s">
        <v>79</v>
      </c>
      <c r="M10" s="40" t="s">
        <v>105</v>
      </c>
      <c r="N10" s="42" t="s">
        <v>230</v>
      </c>
      <c r="O10" s="43"/>
      <c r="P10" s="40" t="s">
        <v>65</v>
      </c>
      <c r="Q10" s="44">
        <v>78.5</v>
      </c>
      <c r="R10" s="45">
        <v>8.1</v>
      </c>
      <c r="S10" s="46">
        <f t="shared" si="2"/>
        <v>9.6913580246913593</v>
      </c>
      <c r="T10" s="46">
        <v>9.69</v>
      </c>
      <c r="U10" s="47"/>
      <c r="V10" s="40" t="s">
        <v>114</v>
      </c>
      <c r="W10" s="48">
        <v>30</v>
      </c>
      <c r="X10" s="48">
        <v>25</v>
      </c>
      <c r="Y10" s="48">
        <v>58</v>
      </c>
      <c r="Z10" s="45">
        <v>8.8000000000000007</v>
      </c>
      <c r="AA10" s="60">
        <v>4</v>
      </c>
      <c r="AB10" s="50">
        <f t="shared" ref="AB10" si="5">IF(W10="","",W10*X10*Y10/1000000)</f>
        <v>4.3499999999999997E-2</v>
      </c>
      <c r="AC10" s="51">
        <f t="shared" ref="AC10" si="6">IF(AA10="","",65/AB10*AA10)</f>
        <v>5977.0114942528744</v>
      </c>
      <c r="AD10" s="52">
        <v>4000</v>
      </c>
      <c r="AE10" s="53">
        <f t="shared" ref="AE10" si="7">IF(ISERROR(AD10/AC10),"",AD10/AC10)</f>
        <v>0.66923076923076918</v>
      </c>
      <c r="AF10" s="40" t="s">
        <v>107</v>
      </c>
      <c r="AG10" s="54">
        <v>0.314</v>
      </c>
      <c r="AH10" s="53">
        <f t="shared" ref="AH10" si="8">IF(ISERROR(S10*AG10),"",S10*AG10)</f>
        <v>3.0430864197530867</v>
      </c>
      <c r="AI10" s="53">
        <f t="shared" ref="AI10" si="9">IF(ISERROR(T10+AE10+AH10),"",T10+AE10+AH10)</f>
        <v>13.402317188983854</v>
      </c>
      <c r="AJ10" s="54">
        <v>0</v>
      </c>
      <c r="AK10" s="53">
        <f t="shared" ref="AK10" si="10">IF(ISERROR(AW10*AJ10),"",AW10*AJ10)</f>
        <v>0</v>
      </c>
      <c r="AL10" s="54">
        <v>0</v>
      </c>
      <c r="AM10" s="53">
        <f t="shared" ref="AM10" si="11">IF(ISERROR(AW10*AL10),"",AW10*AL10)</f>
        <v>0</v>
      </c>
      <c r="AN10" s="54">
        <v>0</v>
      </c>
      <c r="AO10" s="53">
        <f t="shared" ref="AO10" si="12">IF(ISERROR(AW10*AN10),"",AW10*AN10)</f>
        <v>0</v>
      </c>
      <c r="AP10" s="53">
        <v>0</v>
      </c>
      <c r="AQ10" s="52">
        <v>0</v>
      </c>
      <c r="AR10" s="54">
        <v>0</v>
      </c>
      <c r="AS10" s="53">
        <f t="shared" ref="AS10" si="13">IF(ISERROR(AW10*AR10),"",AW10*AR10)</f>
        <v>0</v>
      </c>
      <c r="AT10" s="53">
        <f t="shared" ref="AT10" si="14">IF(ISERROR(AK10+AM10+AO10+AP10+AS10),"",AK10+AM10+AO10+AP10+AS10)</f>
        <v>0</v>
      </c>
      <c r="AU10" s="55">
        <f t="shared" ref="AU10" si="15">IF(ISERROR(AI10+AT10),"",AI10+AT10)</f>
        <v>13.402317188983854</v>
      </c>
      <c r="AV10" s="56">
        <v>0</v>
      </c>
      <c r="AW10" s="55">
        <f>AI10</f>
        <v>13.402317188983854</v>
      </c>
      <c r="AX10" s="53">
        <f t="shared" si="4"/>
        <v>49.99</v>
      </c>
      <c r="AY10" s="57">
        <v>49.99</v>
      </c>
      <c r="AZ10" s="54"/>
      <c r="BA10" s="49">
        <v>88</v>
      </c>
    </row>
    <row r="11" spans="1:53" ht="57" customHeight="1" x14ac:dyDescent="0.25">
      <c r="A11" s="37">
        <v>1</v>
      </c>
      <c r="B11" s="38" t="s">
        <v>116</v>
      </c>
      <c r="C11" s="39" t="s">
        <v>83</v>
      </c>
      <c r="D11" s="40" t="s">
        <v>55</v>
      </c>
      <c r="E11" s="40"/>
      <c r="F11" s="40" t="s">
        <v>56</v>
      </c>
      <c r="G11" s="41" t="s">
        <v>57</v>
      </c>
      <c r="H11" s="40" t="s">
        <v>117</v>
      </c>
      <c r="I11" s="40" t="s">
        <v>59</v>
      </c>
      <c r="J11" s="40" t="s">
        <v>60</v>
      </c>
      <c r="K11" s="40" t="s">
        <v>70</v>
      </c>
      <c r="L11" s="40" t="s">
        <v>118</v>
      </c>
      <c r="M11" s="40" t="s">
        <v>119</v>
      </c>
      <c r="N11" s="42" t="s">
        <v>120</v>
      </c>
      <c r="O11" s="43"/>
      <c r="P11" s="40" t="s">
        <v>65</v>
      </c>
      <c r="Q11" s="44">
        <v>71</v>
      </c>
      <c r="R11" s="45">
        <v>8.1</v>
      </c>
      <c r="S11" s="46">
        <f>Q11/R11</f>
        <v>8.7654320987654319</v>
      </c>
      <c r="T11" s="46">
        <v>8.77</v>
      </c>
      <c r="U11" s="47"/>
      <c r="V11" s="40" t="s">
        <v>66</v>
      </c>
      <c r="W11" s="48">
        <v>43</v>
      </c>
      <c r="X11" s="48">
        <v>33</v>
      </c>
      <c r="Y11" s="48">
        <v>44</v>
      </c>
      <c r="Z11" s="45">
        <v>11.2</v>
      </c>
      <c r="AA11" s="49">
        <v>3</v>
      </c>
      <c r="AB11" s="50">
        <f>IF(W11="","",W11*X11*Y11/1000000)</f>
        <v>6.2435999999999998E-2</v>
      </c>
      <c r="AC11" s="51">
        <f>IF(AA11="","",65/AB11*AA11)</f>
        <v>3123.1981549106285</v>
      </c>
      <c r="AD11" s="52">
        <v>4000</v>
      </c>
      <c r="AE11" s="53">
        <f>IF(ISERROR(AD11/AC11),"",AD11/AC11)</f>
        <v>1.2807384615384616</v>
      </c>
      <c r="AF11" s="40" t="s">
        <v>67</v>
      </c>
      <c r="AG11" s="54">
        <v>0.32800000000000001</v>
      </c>
      <c r="AH11" s="53">
        <f>IF(ISERROR(S11*AG11),"",S11*AG11)</f>
        <v>2.8750617283950617</v>
      </c>
      <c r="AI11" s="53">
        <f>IF(ISERROR(T11+AE11+AH11),"",T11+AE11+AH11)</f>
        <v>12.925800189933524</v>
      </c>
      <c r="AJ11" s="54">
        <v>0</v>
      </c>
      <c r="AK11" s="53">
        <f>IF(ISERROR(AW11*AJ11),"",AW11*AJ11)</f>
        <v>0</v>
      </c>
      <c r="AL11" s="54">
        <v>0</v>
      </c>
      <c r="AM11" s="53">
        <f>IF(ISERROR(AW11*AL11),"",AW11*AL11)</f>
        <v>0</v>
      </c>
      <c r="AN11" s="54">
        <v>0</v>
      </c>
      <c r="AO11" s="53">
        <f>IF(ISERROR(AW11*AN11),"",AW11*AN11)</f>
        <v>0</v>
      </c>
      <c r="AP11" s="53">
        <v>0</v>
      </c>
      <c r="AQ11" s="52">
        <v>0</v>
      </c>
      <c r="AR11" s="54">
        <v>0</v>
      </c>
      <c r="AS11" s="53">
        <f>IF(ISERROR(AW11*AR11),"",AW11*AR11)</f>
        <v>0</v>
      </c>
      <c r="AT11" s="53">
        <f>IF(ISERROR(AK11+AM11+AO11+AP11+AS11),"",AK11+AM11+AO11+AP11+AS11)</f>
        <v>0</v>
      </c>
      <c r="AU11" s="55">
        <f>AI11+AT11</f>
        <v>12.925800189933524</v>
      </c>
      <c r="AV11" s="56">
        <f>IF(ISERROR((AW11-AU11)/AW11),"",(AW11-AU11)/AW11)</f>
        <v>0</v>
      </c>
      <c r="AW11" s="55">
        <f>AI11</f>
        <v>12.925800189933524</v>
      </c>
      <c r="AX11" s="53">
        <f>IF(ISERROR(AY11*(1-AZ11)),"",AY11*(1-AZ11))</f>
        <v>42.99</v>
      </c>
      <c r="AY11" s="57">
        <v>42.99</v>
      </c>
      <c r="AZ11" s="54"/>
      <c r="BA11" s="49">
        <v>162</v>
      </c>
    </row>
    <row r="12" spans="1:53" ht="57" customHeight="1" x14ac:dyDescent="0.25">
      <c r="A12" s="37">
        <v>2</v>
      </c>
      <c r="B12" s="58"/>
      <c r="C12" s="39" t="s">
        <v>83</v>
      </c>
      <c r="D12" s="40" t="s">
        <v>55</v>
      </c>
      <c r="E12" s="40"/>
      <c r="F12" s="40" t="s">
        <v>56</v>
      </c>
      <c r="G12" s="41" t="s">
        <v>57</v>
      </c>
      <c r="H12" s="40" t="s">
        <v>68</v>
      </c>
      <c r="I12" s="40" t="s">
        <v>69</v>
      </c>
      <c r="J12" s="40" t="s">
        <v>60</v>
      </c>
      <c r="K12" s="40" t="s">
        <v>61</v>
      </c>
      <c r="L12" s="40" t="s">
        <v>121</v>
      </c>
      <c r="M12" s="40" t="s">
        <v>122</v>
      </c>
      <c r="N12" s="42" t="s">
        <v>123</v>
      </c>
      <c r="O12" s="43"/>
      <c r="P12" s="40" t="s">
        <v>65</v>
      </c>
      <c r="Q12" s="44">
        <v>92.7</v>
      </c>
      <c r="R12" s="45">
        <v>8.1</v>
      </c>
      <c r="S12" s="46">
        <f t="shared" ref="S12:S13" si="16">Q12/R12</f>
        <v>11.444444444444445</v>
      </c>
      <c r="T12" s="46">
        <v>11.44</v>
      </c>
      <c r="U12" s="47"/>
      <c r="V12" s="40" t="s">
        <v>66</v>
      </c>
      <c r="W12" s="48">
        <v>43</v>
      </c>
      <c r="X12" s="48">
        <v>33</v>
      </c>
      <c r="Y12" s="48">
        <v>44</v>
      </c>
      <c r="Z12" s="45">
        <v>14.4</v>
      </c>
      <c r="AA12" s="49">
        <v>3</v>
      </c>
      <c r="AB12" s="50">
        <f>IF(W12="","",W12*X12*Y12/1000000)</f>
        <v>6.2435999999999998E-2</v>
      </c>
      <c r="AC12" s="51">
        <f>IF(AA12="","",65/AB12*AA12)</f>
        <v>3123.1981549106285</v>
      </c>
      <c r="AD12" s="52">
        <v>4000</v>
      </c>
      <c r="AE12" s="53">
        <f>IF(ISERROR(AD12/AC12),"",AD12/AC12)</f>
        <v>1.2807384615384616</v>
      </c>
      <c r="AF12" s="40" t="s">
        <v>67</v>
      </c>
      <c r="AG12" s="54">
        <v>0.32800000000000001</v>
      </c>
      <c r="AH12" s="53">
        <f>IF(ISERROR(S12*AG12),"",S12*AG12)</f>
        <v>3.7537777777777781</v>
      </c>
      <c r="AI12" s="53">
        <f>IF(ISERROR(T12+AE12+AH12),"",T12+AE12+AH12)</f>
        <v>16.474516239316241</v>
      </c>
      <c r="AJ12" s="54">
        <v>0</v>
      </c>
      <c r="AK12" s="53">
        <f>IF(ISERROR(AW12*AJ12),"",AW12*AJ12)</f>
        <v>0</v>
      </c>
      <c r="AL12" s="54">
        <v>0</v>
      </c>
      <c r="AM12" s="53">
        <f>IF(ISERROR(AW12*AL12),"",AW12*AL12)</f>
        <v>0</v>
      </c>
      <c r="AN12" s="54">
        <v>0</v>
      </c>
      <c r="AO12" s="53">
        <f>IF(ISERROR(AW12*AN12),"",AW12*AN12)</f>
        <v>0</v>
      </c>
      <c r="AP12" s="53">
        <v>0</v>
      </c>
      <c r="AQ12" s="52">
        <v>0</v>
      </c>
      <c r="AR12" s="54">
        <v>0</v>
      </c>
      <c r="AS12" s="53">
        <f>IF(ISERROR(AW12*AR12),"",AW12*AR12)</f>
        <v>0</v>
      </c>
      <c r="AT12" s="53">
        <f>IF(ISERROR(AK12+AM12+AO12+AP12+AS12),"",AK12+AM12+AO12+AP12+AS12)</f>
        <v>0</v>
      </c>
      <c r="AU12" s="55">
        <f>IF(ISERROR(AI12+AT12),"",AI12+AT12)</f>
        <v>16.474516239316241</v>
      </c>
      <c r="AV12" s="56">
        <f>IF(ISERROR((AW12-AU12)/AW12),"",(AW12-AU12)/AW12)</f>
        <v>0</v>
      </c>
      <c r="AW12" s="55">
        <f>AI12</f>
        <v>16.474516239316241</v>
      </c>
      <c r="AX12" s="53">
        <f>IF(ISERROR(AY12*(1-AZ12)),"",AY12*(1-AZ12))</f>
        <v>49.99</v>
      </c>
      <c r="AY12" s="57">
        <v>49.99</v>
      </c>
      <c r="AZ12" s="54"/>
      <c r="BA12" s="49">
        <v>312</v>
      </c>
    </row>
    <row r="13" spans="1:53" ht="57" customHeight="1" x14ac:dyDescent="0.25">
      <c r="A13" s="37">
        <v>3</v>
      </c>
      <c r="B13" s="59"/>
      <c r="C13" s="39" t="s">
        <v>83</v>
      </c>
      <c r="D13" s="40" t="s">
        <v>55</v>
      </c>
      <c r="E13" s="40"/>
      <c r="F13" s="40" t="s">
        <v>56</v>
      </c>
      <c r="G13" s="41" t="s">
        <v>57</v>
      </c>
      <c r="H13" s="40" t="s">
        <v>68</v>
      </c>
      <c r="I13" s="40" t="s">
        <v>69</v>
      </c>
      <c r="J13" s="40" t="s">
        <v>60</v>
      </c>
      <c r="K13" s="40" t="s">
        <v>61</v>
      </c>
      <c r="L13" s="40" t="s">
        <v>124</v>
      </c>
      <c r="M13" s="40" t="s">
        <v>119</v>
      </c>
      <c r="N13" s="42" t="s">
        <v>125</v>
      </c>
      <c r="O13" s="43"/>
      <c r="P13" s="40" t="s">
        <v>65</v>
      </c>
      <c r="Q13" s="44">
        <v>106.8</v>
      </c>
      <c r="R13" s="45">
        <v>8.1</v>
      </c>
      <c r="S13" s="46">
        <f t="shared" si="16"/>
        <v>13.185185185185185</v>
      </c>
      <c r="T13" s="46">
        <v>13.19</v>
      </c>
      <c r="U13" s="47"/>
      <c r="V13" s="40" t="s">
        <v>66</v>
      </c>
      <c r="W13" s="48">
        <v>43</v>
      </c>
      <c r="X13" s="48">
        <v>33</v>
      </c>
      <c r="Y13" s="48">
        <v>44</v>
      </c>
      <c r="Z13" s="45">
        <v>16.3</v>
      </c>
      <c r="AA13" s="49">
        <v>3</v>
      </c>
      <c r="AB13" s="50">
        <f>IF(W13="","",W13*X13*Y13/1000000)</f>
        <v>6.2435999999999998E-2</v>
      </c>
      <c r="AC13" s="51">
        <f>IF(AA13="","",65/AB13*AA13)</f>
        <v>3123.1981549106285</v>
      </c>
      <c r="AD13" s="52">
        <v>4000</v>
      </c>
      <c r="AE13" s="53">
        <f>IF(ISERROR(AD13/AC13),"",AD13/AC13)</f>
        <v>1.2807384615384616</v>
      </c>
      <c r="AF13" s="40" t="s">
        <v>91</v>
      </c>
      <c r="AG13" s="54">
        <v>0.32800000000000001</v>
      </c>
      <c r="AH13" s="53">
        <f>IF(ISERROR(S13*AG13),"",S13*AG13)</f>
        <v>4.324740740740741</v>
      </c>
      <c r="AI13" s="53">
        <f>IF(ISERROR(T13+AE13+AH13),"",T13+AE13+AH13)</f>
        <v>18.795479202279203</v>
      </c>
      <c r="AJ13" s="54">
        <v>0</v>
      </c>
      <c r="AK13" s="53">
        <f>IF(ISERROR(AW13*AJ13),"",AW13*AJ13)</f>
        <v>0</v>
      </c>
      <c r="AL13" s="54">
        <v>0</v>
      </c>
      <c r="AM13" s="53">
        <f>IF(ISERROR(AW13*AL13),"",AW13*AL13)</f>
        <v>0</v>
      </c>
      <c r="AN13" s="54">
        <v>0</v>
      </c>
      <c r="AO13" s="53">
        <f>IF(ISERROR(AW13*AN13),"",AW13*AN13)</f>
        <v>0</v>
      </c>
      <c r="AP13" s="53">
        <v>0</v>
      </c>
      <c r="AQ13" s="52">
        <v>0</v>
      </c>
      <c r="AR13" s="54">
        <v>0</v>
      </c>
      <c r="AS13" s="53">
        <f>IF(ISERROR(AW13*AR13),"",AW13*AR13)</f>
        <v>0</v>
      </c>
      <c r="AT13" s="53">
        <f>IF(ISERROR(AK13+AM13+AO13+AP13+AS13),"",AK13+AM13+AO13+AP13+AS13)</f>
        <v>0</v>
      </c>
      <c r="AU13" s="55">
        <f>IF(ISERROR(AI13+AT13),"",AI13+AT13)</f>
        <v>18.795479202279203</v>
      </c>
      <c r="AV13" s="56">
        <f>IF(ISERROR((AW13-AU13)/AW13),"",(AW13-AU13)/AW13)</f>
        <v>0</v>
      </c>
      <c r="AW13" s="55">
        <f>AI13</f>
        <v>18.795479202279203</v>
      </c>
      <c r="AX13" s="53">
        <f>IF(ISERROR(AY13*(1-AZ13)),"",AY13*(1-AZ13))</f>
        <v>56.99</v>
      </c>
      <c r="AY13" s="57">
        <v>56.99</v>
      </c>
      <c r="AZ13" s="54"/>
      <c r="BA13" s="49">
        <v>162</v>
      </c>
    </row>
    <row r="14" spans="1:53" ht="57" customHeight="1" x14ac:dyDescent="0.25">
      <c r="A14" s="37">
        <v>4</v>
      </c>
      <c r="B14" s="38" t="s">
        <v>126</v>
      </c>
      <c r="C14" s="39" t="s">
        <v>127</v>
      </c>
      <c r="D14" s="40" t="s">
        <v>55</v>
      </c>
      <c r="E14" s="40"/>
      <c r="F14" s="40" t="s">
        <v>56</v>
      </c>
      <c r="G14" s="41" t="s">
        <v>128</v>
      </c>
      <c r="H14" s="40" t="s">
        <v>84</v>
      </c>
      <c r="I14" s="40" t="s">
        <v>85</v>
      </c>
      <c r="J14" s="40" t="s">
        <v>129</v>
      </c>
      <c r="K14" s="40" t="s">
        <v>130</v>
      </c>
      <c r="L14" s="40" t="s">
        <v>131</v>
      </c>
      <c r="M14" s="40" t="s">
        <v>132</v>
      </c>
      <c r="N14" s="42" t="s">
        <v>133</v>
      </c>
      <c r="O14" s="43"/>
      <c r="P14" s="40" t="s">
        <v>65</v>
      </c>
      <c r="Q14" s="44">
        <v>93.5</v>
      </c>
      <c r="R14" s="45">
        <v>8.1</v>
      </c>
      <c r="S14" s="46">
        <f t="shared" ref="S14:S16" si="17">Q14/R14</f>
        <v>11.543209876543211</v>
      </c>
      <c r="T14" s="46">
        <v>11.54</v>
      </c>
      <c r="U14" s="47"/>
      <c r="V14" s="40" t="s">
        <v>66</v>
      </c>
      <c r="W14" s="48">
        <v>43</v>
      </c>
      <c r="X14" s="48">
        <v>33</v>
      </c>
      <c r="Y14" s="48">
        <v>59</v>
      </c>
      <c r="Z14" s="45">
        <v>13.2</v>
      </c>
      <c r="AA14" s="49">
        <v>3</v>
      </c>
      <c r="AB14" s="50">
        <f>IF(W14="","",W14*X14*Y14/1000000)</f>
        <v>8.3721000000000004E-2</v>
      </c>
      <c r="AC14" s="51">
        <f>IF(AA14="","",65/AB14*AA14)</f>
        <v>2329.1647256960619</v>
      </c>
      <c r="AD14" s="52">
        <v>4000</v>
      </c>
      <c r="AE14" s="53">
        <f>IF(ISERROR(AD14/AC14),"",AD14/AC14)</f>
        <v>1.7173538461538462</v>
      </c>
      <c r="AF14" s="40" t="s">
        <v>134</v>
      </c>
      <c r="AG14" s="54">
        <v>0.32800000000000001</v>
      </c>
      <c r="AH14" s="53">
        <f>IF(ISERROR(S14*AG14),"",S14*AG14)</f>
        <v>3.7861728395061731</v>
      </c>
      <c r="AI14" s="53">
        <f>IF(ISERROR(T14+AE14+AH14),"",T14+AE14+AH14)</f>
        <v>17.043526685660019</v>
      </c>
      <c r="AJ14" s="54">
        <v>0</v>
      </c>
      <c r="AK14" s="53">
        <f>IF(ISERROR(AW14*AJ14),"",AW14*AJ14)</f>
        <v>0</v>
      </c>
      <c r="AL14" s="54">
        <v>0</v>
      </c>
      <c r="AM14" s="53">
        <f>IF(ISERROR(AW14*AL14),"",AW14*AL14)</f>
        <v>0</v>
      </c>
      <c r="AN14" s="54">
        <v>0</v>
      </c>
      <c r="AO14" s="53">
        <f>IF(ISERROR(AW14*AN14),"",AW14*AN14)</f>
        <v>0</v>
      </c>
      <c r="AP14" s="53">
        <v>0</v>
      </c>
      <c r="AQ14" s="52">
        <v>0</v>
      </c>
      <c r="AR14" s="54">
        <v>0</v>
      </c>
      <c r="AS14" s="53">
        <f>IF(ISERROR(AW14*AR14),"",AW14*AR14)</f>
        <v>0</v>
      </c>
      <c r="AT14" s="53">
        <f>IF(ISERROR(AK14+AM14+AO14+AP14+AS14),"",AK14+AM14+AO14+AP14+AS14)</f>
        <v>0</v>
      </c>
      <c r="AU14" s="55">
        <f>AI14+AT14</f>
        <v>17.043526685660019</v>
      </c>
      <c r="AV14" s="56">
        <f>IF(ISERROR((AW14-AU14)/AW14),"",(AW14-AU14)/AW14)</f>
        <v>0</v>
      </c>
      <c r="AW14" s="55">
        <f>AI14</f>
        <v>17.043526685660019</v>
      </c>
      <c r="AX14" s="53">
        <f>IF(ISERROR(AY14*(1-AZ14)),"",AY14*(1-AZ14))</f>
        <v>54.99</v>
      </c>
      <c r="AY14" s="57">
        <v>54.99</v>
      </c>
      <c r="AZ14" s="54"/>
      <c r="BA14" s="49">
        <v>168</v>
      </c>
    </row>
    <row r="15" spans="1:53" ht="57" customHeight="1" x14ac:dyDescent="0.25">
      <c r="A15" s="37">
        <v>5</v>
      </c>
      <c r="B15" s="58"/>
      <c r="C15" s="39" t="s">
        <v>135</v>
      </c>
      <c r="D15" s="40" t="s">
        <v>55</v>
      </c>
      <c r="E15" s="40"/>
      <c r="F15" s="40" t="s">
        <v>56</v>
      </c>
      <c r="G15" s="41" t="s">
        <v>74</v>
      </c>
      <c r="H15" s="40" t="s">
        <v>96</v>
      </c>
      <c r="I15" s="40" t="s">
        <v>97</v>
      </c>
      <c r="J15" s="40" t="s">
        <v>86</v>
      </c>
      <c r="K15" s="40" t="s">
        <v>136</v>
      </c>
      <c r="L15" s="40" t="s">
        <v>137</v>
      </c>
      <c r="M15" s="40" t="s">
        <v>138</v>
      </c>
      <c r="N15" s="42" t="s">
        <v>139</v>
      </c>
      <c r="O15" s="43"/>
      <c r="P15" s="40" t="s">
        <v>65</v>
      </c>
      <c r="Q15" s="44">
        <v>115.2</v>
      </c>
      <c r="R15" s="45">
        <v>8.1</v>
      </c>
      <c r="S15" s="46">
        <f t="shared" si="17"/>
        <v>14.222222222222223</v>
      </c>
      <c r="T15" s="46">
        <v>14.22</v>
      </c>
      <c r="U15" s="47"/>
      <c r="V15" s="40" t="s">
        <v>66</v>
      </c>
      <c r="W15" s="48">
        <v>43</v>
      </c>
      <c r="X15" s="48">
        <v>33</v>
      </c>
      <c r="Y15" s="48">
        <v>59</v>
      </c>
      <c r="Z15" s="45">
        <v>16.399999999999999</v>
      </c>
      <c r="AA15" s="49">
        <v>3</v>
      </c>
      <c r="AB15" s="50">
        <f>IF(W15="","",W15*X15*Y15/1000000)</f>
        <v>8.3721000000000004E-2</v>
      </c>
      <c r="AC15" s="51">
        <f>IF(AA15="","",65/AB15*AA15)</f>
        <v>2329.1647256960619</v>
      </c>
      <c r="AD15" s="52">
        <v>4000</v>
      </c>
      <c r="AE15" s="53">
        <f>IF(ISERROR(AD15/AC15),"",AD15/AC15)</f>
        <v>1.7173538461538462</v>
      </c>
      <c r="AF15" s="40" t="s">
        <v>91</v>
      </c>
      <c r="AG15" s="54">
        <v>0.32800000000000001</v>
      </c>
      <c r="AH15" s="53">
        <f>IF(ISERROR(S15*AG15),"",S15*AG15)</f>
        <v>4.6648888888888891</v>
      </c>
      <c r="AI15" s="53">
        <f>IF(ISERROR(T15+AE15+AH15),"",T15+AE15+AH15)</f>
        <v>20.602242735042736</v>
      </c>
      <c r="AJ15" s="54">
        <v>0</v>
      </c>
      <c r="AK15" s="53">
        <f>IF(ISERROR(AW15*AJ15),"",AW15*AJ15)</f>
        <v>0</v>
      </c>
      <c r="AL15" s="54">
        <v>0</v>
      </c>
      <c r="AM15" s="53">
        <f>IF(ISERROR(AW15*AL15),"",AW15*AL15)</f>
        <v>0</v>
      </c>
      <c r="AN15" s="54">
        <v>0</v>
      </c>
      <c r="AO15" s="53">
        <f>IF(ISERROR(AW15*AN15),"",AW15*AN15)</f>
        <v>0</v>
      </c>
      <c r="AP15" s="53">
        <v>0</v>
      </c>
      <c r="AQ15" s="52">
        <v>0</v>
      </c>
      <c r="AR15" s="54">
        <v>0</v>
      </c>
      <c r="AS15" s="53">
        <f>IF(ISERROR(AW15*AR15),"",AW15*AR15)</f>
        <v>0</v>
      </c>
      <c r="AT15" s="53">
        <f>IF(ISERROR(AK15+AM15+AO15+AP15+AS15),"",AK15+AM15+AO15+AP15+AS15)</f>
        <v>0</v>
      </c>
      <c r="AU15" s="55">
        <f>IF(ISERROR(AI15+AT15),"",AI15+AT15)</f>
        <v>20.602242735042736</v>
      </c>
      <c r="AV15" s="56">
        <f>IF(ISERROR((AW15-AU15)/AW15),"",(AW15-AU15)/AW15)</f>
        <v>0</v>
      </c>
      <c r="AW15" s="55">
        <f>AI15</f>
        <v>20.602242735042736</v>
      </c>
      <c r="AX15" s="53">
        <f>IF(ISERROR(AY15*(1-AZ15)),"",AY15*(1-AZ15))</f>
        <v>59.99</v>
      </c>
      <c r="AY15" s="57">
        <v>59.99</v>
      </c>
      <c r="AZ15" s="54"/>
      <c r="BA15" s="49">
        <v>360</v>
      </c>
    </row>
    <row r="16" spans="1:53" ht="57" customHeight="1" x14ac:dyDescent="0.25">
      <c r="A16" s="37">
        <v>6</v>
      </c>
      <c r="B16" s="59"/>
      <c r="C16" s="39" t="s">
        <v>54</v>
      </c>
      <c r="D16" s="40" t="s">
        <v>55</v>
      </c>
      <c r="E16" s="40"/>
      <c r="F16" s="40" t="s">
        <v>56</v>
      </c>
      <c r="G16" s="41" t="s">
        <v>140</v>
      </c>
      <c r="H16" s="40" t="s">
        <v>92</v>
      </c>
      <c r="I16" s="40" t="s">
        <v>141</v>
      </c>
      <c r="J16" s="40" t="s">
        <v>86</v>
      </c>
      <c r="K16" s="40" t="s">
        <v>130</v>
      </c>
      <c r="L16" s="40" t="s">
        <v>142</v>
      </c>
      <c r="M16" s="40" t="s">
        <v>119</v>
      </c>
      <c r="N16" s="42" t="s">
        <v>143</v>
      </c>
      <c r="O16" s="43"/>
      <c r="P16" s="40" t="s">
        <v>65</v>
      </c>
      <c r="Q16" s="44">
        <v>129.30000000000001</v>
      </c>
      <c r="R16" s="45">
        <v>8.1</v>
      </c>
      <c r="S16" s="46">
        <f t="shared" si="17"/>
        <v>15.962962962962965</v>
      </c>
      <c r="T16" s="46">
        <v>15.96</v>
      </c>
      <c r="U16" s="47"/>
      <c r="V16" s="40" t="s">
        <v>66</v>
      </c>
      <c r="W16" s="48">
        <v>43</v>
      </c>
      <c r="X16" s="48">
        <v>33</v>
      </c>
      <c r="Y16" s="48">
        <v>59</v>
      </c>
      <c r="Z16" s="45">
        <v>18.3</v>
      </c>
      <c r="AA16" s="49">
        <v>3</v>
      </c>
      <c r="AB16" s="50">
        <f>IF(W16="","",W16*X16*Y16/1000000)</f>
        <v>8.3721000000000004E-2</v>
      </c>
      <c r="AC16" s="51">
        <f>IF(AA16="","",65/AB16*AA16)</f>
        <v>2329.1647256960619</v>
      </c>
      <c r="AD16" s="52">
        <v>4000</v>
      </c>
      <c r="AE16" s="53">
        <f>IF(ISERROR(AD16/AC16),"",AD16/AC16)</f>
        <v>1.7173538461538462</v>
      </c>
      <c r="AF16" s="40" t="s">
        <v>144</v>
      </c>
      <c r="AG16" s="54">
        <v>0.32800000000000001</v>
      </c>
      <c r="AH16" s="53">
        <f>IF(ISERROR(S16*AG16),"",S16*AG16)</f>
        <v>5.2358518518518533</v>
      </c>
      <c r="AI16" s="53">
        <f>IF(ISERROR(T16+AE16+AH16),"",T16+AE16+AH16)</f>
        <v>22.913205698005697</v>
      </c>
      <c r="AJ16" s="54">
        <v>0</v>
      </c>
      <c r="AK16" s="53">
        <f>IF(ISERROR(AW16*AJ16),"",AW16*AJ16)</f>
        <v>0</v>
      </c>
      <c r="AL16" s="54">
        <v>0</v>
      </c>
      <c r="AM16" s="53">
        <f>IF(ISERROR(AW16*AL16),"",AW16*AL16)</f>
        <v>0</v>
      </c>
      <c r="AN16" s="54">
        <v>0</v>
      </c>
      <c r="AO16" s="53">
        <f>IF(ISERROR(AW16*AN16),"",AW16*AN16)</f>
        <v>0</v>
      </c>
      <c r="AP16" s="53">
        <v>0</v>
      </c>
      <c r="AQ16" s="52">
        <v>0</v>
      </c>
      <c r="AR16" s="54">
        <v>0</v>
      </c>
      <c r="AS16" s="53">
        <f>IF(ISERROR(AW16*AR16),"",AW16*AR16)</f>
        <v>0</v>
      </c>
      <c r="AT16" s="53">
        <f>IF(ISERROR(AK16+AM16+AO16+AP16+AS16),"",AK16+AM16+AO16+AP16+AS16)</f>
        <v>0</v>
      </c>
      <c r="AU16" s="55">
        <f>IF(ISERROR(AI16+AT16),"",AI16+AT16)</f>
        <v>22.913205698005697</v>
      </c>
      <c r="AV16" s="56">
        <f>IF(ISERROR((AW16-AU16)/AW16),"",(AW16-AU16)/AW16)</f>
        <v>0</v>
      </c>
      <c r="AW16" s="55">
        <f>AI16</f>
        <v>22.913205698005697</v>
      </c>
      <c r="AX16" s="53">
        <f>IF(ISERROR(AY16*(1-AZ16)),"",AY16*(1-AZ16))</f>
        <v>65.989999999999995</v>
      </c>
      <c r="AY16" s="57">
        <v>65.989999999999995</v>
      </c>
      <c r="AZ16" s="54"/>
      <c r="BA16" s="49">
        <v>207</v>
      </c>
    </row>
    <row r="17" spans="1:53" ht="61.15" customHeight="1" x14ac:dyDescent="0.25">
      <c r="A17" s="37">
        <v>7</v>
      </c>
      <c r="B17" s="38" t="s">
        <v>145</v>
      </c>
      <c r="C17" s="39" t="s">
        <v>146</v>
      </c>
      <c r="D17" s="40" t="s">
        <v>55</v>
      </c>
      <c r="E17" s="40"/>
      <c r="F17" s="40" t="s">
        <v>221</v>
      </c>
      <c r="G17" s="41" t="s">
        <v>74</v>
      </c>
      <c r="H17" s="40" t="s">
        <v>147</v>
      </c>
      <c r="I17" s="40" t="s">
        <v>148</v>
      </c>
      <c r="J17" s="40" t="s">
        <v>149</v>
      </c>
      <c r="K17" s="40" t="s">
        <v>136</v>
      </c>
      <c r="L17" s="40" t="s">
        <v>150</v>
      </c>
      <c r="M17" s="40" t="s">
        <v>119</v>
      </c>
      <c r="N17" s="42" t="s">
        <v>225</v>
      </c>
      <c r="O17" s="43"/>
      <c r="P17" s="40" t="s">
        <v>65</v>
      </c>
      <c r="Q17" s="44">
        <v>54</v>
      </c>
      <c r="R17" s="45">
        <v>8.1</v>
      </c>
      <c r="S17" s="46">
        <f>Q17/R17</f>
        <v>6.666666666666667</v>
      </c>
      <c r="T17" s="46">
        <v>6.67</v>
      </c>
      <c r="U17" s="47"/>
      <c r="V17" s="40" t="s">
        <v>151</v>
      </c>
      <c r="W17" s="48">
        <v>30</v>
      </c>
      <c r="X17" s="48">
        <v>25</v>
      </c>
      <c r="Y17" s="48">
        <v>42</v>
      </c>
      <c r="Z17" s="45">
        <v>5.6</v>
      </c>
      <c r="AA17" s="60">
        <v>4</v>
      </c>
      <c r="AB17" s="50">
        <f>IF(W17="","",W17*X17*Y17/1000000)</f>
        <v>3.15E-2</v>
      </c>
      <c r="AC17" s="51">
        <f>IF(AA17="","",65/AB17*AA17)</f>
        <v>8253.9682539682544</v>
      </c>
      <c r="AD17" s="52">
        <v>4000</v>
      </c>
      <c r="AE17" s="53">
        <f>IF(ISERROR(AD17/AC17),"",AD17/AC17)</f>
        <v>0.48461538461538461</v>
      </c>
      <c r="AF17" s="40" t="s">
        <v>152</v>
      </c>
      <c r="AG17" s="54">
        <v>0.314</v>
      </c>
      <c r="AH17" s="53">
        <f>IF(ISERROR(S17*AG17),"",S17*AG17)</f>
        <v>2.0933333333333333</v>
      </c>
      <c r="AI17" s="53">
        <f>IF(ISERROR(T17+AE17+AH17),"",T17+AE17+AH17)</f>
        <v>9.2479487179487183</v>
      </c>
      <c r="AJ17" s="54">
        <v>0</v>
      </c>
      <c r="AK17" s="53">
        <f>IF(ISERROR(AW17*AJ17),"",AW17*AJ17)</f>
        <v>0</v>
      </c>
      <c r="AL17" s="54">
        <v>0</v>
      </c>
      <c r="AM17" s="53">
        <f>IF(ISERROR(AW17*AL17),"",AW17*AL17)</f>
        <v>0</v>
      </c>
      <c r="AN17" s="54">
        <v>0</v>
      </c>
      <c r="AO17" s="53">
        <f>IF(ISERROR(AW17*AN17),"",AW17*AN17)</f>
        <v>0</v>
      </c>
      <c r="AP17" s="53">
        <v>0</v>
      </c>
      <c r="AQ17" s="52">
        <v>0</v>
      </c>
      <c r="AR17" s="54">
        <v>0</v>
      </c>
      <c r="AS17" s="53">
        <f>IF(ISERROR(AW17*AR17),"",AW17*AR17)</f>
        <v>0</v>
      </c>
      <c r="AT17" s="53">
        <f>IF(ISERROR(AK17+AM17+AO17+AP17+AS17),"",AK17+AM17+AO17+AP17+AS17)</f>
        <v>0</v>
      </c>
      <c r="AU17" s="55">
        <f>AI17+AT17</f>
        <v>9.2479487179487183</v>
      </c>
      <c r="AV17" s="56">
        <f>IF(ISERROR((AW17-AU17)/AW17),"",(AW17-AU17)/AW17)</f>
        <v>0</v>
      </c>
      <c r="AW17" s="55">
        <f>AI17</f>
        <v>9.2479487179487183</v>
      </c>
      <c r="AX17" s="53">
        <f>IF(ISERROR(AY17*(1-AZ17)),"",AY17*(1-AZ17))</f>
        <v>39.99</v>
      </c>
      <c r="AY17" s="57">
        <v>39.99</v>
      </c>
      <c r="AZ17" s="54"/>
      <c r="BA17" s="49">
        <v>40</v>
      </c>
    </row>
    <row r="18" spans="1:53" ht="57" customHeight="1" x14ac:dyDescent="0.25">
      <c r="A18" s="37">
        <v>8</v>
      </c>
      <c r="B18" s="58"/>
      <c r="C18" s="39" t="s">
        <v>153</v>
      </c>
      <c r="D18" s="40" t="s">
        <v>55</v>
      </c>
      <c r="E18" s="40"/>
      <c r="F18" s="40" t="s">
        <v>221</v>
      </c>
      <c r="G18" s="41" t="s">
        <v>74</v>
      </c>
      <c r="H18" s="40" t="s">
        <v>154</v>
      </c>
      <c r="I18" s="40" t="s">
        <v>155</v>
      </c>
      <c r="J18" s="40" t="s">
        <v>149</v>
      </c>
      <c r="K18" s="40" t="s">
        <v>156</v>
      </c>
      <c r="L18" s="40" t="s">
        <v>112</v>
      </c>
      <c r="M18" s="40" t="s">
        <v>157</v>
      </c>
      <c r="N18" s="42" t="s">
        <v>226</v>
      </c>
      <c r="O18" s="43"/>
      <c r="P18" s="40" t="s">
        <v>65</v>
      </c>
      <c r="Q18" s="44">
        <v>74.5</v>
      </c>
      <c r="R18" s="45">
        <v>8.1</v>
      </c>
      <c r="S18" s="46">
        <f t="shared" ref="S18:S19" si="18">Q18/R18</f>
        <v>9.1975308641975317</v>
      </c>
      <c r="T18" s="46">
        <v>9.1999999999999993</v>
      </c>
      <c r="U18" s="47"/>
      <c r="V18" s="40" t="s">
        <v>106</v>
      </c>
      <c r="W18" s="48">
        <v>30</v>
      </c>
      <c r="X18" s="48">
        <v>25</v>
      </c>
      <c r="Y18" s="48">
        <v>50</v>
      </c>
      <c r="Z18" s="45">
        <v>7.6</v>
      </c>
      <c r="AA18" s="60">
        <v>4</v>
      </c>
      <c r="AB18" s="50">
        <f>IF(W18="","",W18*X18*Y18/1000000)</f>
        <v>3.7499999999999999E-2</v>
      </c>
      <c r="AC18" s="51">
        <f>IF(AA18="","",65/AB18*AA18)</f>
        <v>6933.3333333333339</v>
      </c>
      <c r="AD18" s="52">
        <v>4000</v>
      </c>
      <c r="AE18" s="53">
        <f>IF(ISERROR(AD18/AC18),"",AD18/AC18)</f>
        <v>0.57692307692307687</v>
      </c>
      <c r="AF18" s="40" t="s">
        <v>158</v>
      </c>
      <c r="AG18" s="54">
        <v>0.314</v>
      </c>
      <c r="AH18" s="53">
        <f>IF(ISERROR(S18*AG18),"",S18*AG18)</f>
        <v>2.8880246913580252</v>
      </c>
      <c r="AI18" s="53">
        <f>IF(ISERROR(T18+AE18+AH18),"",T18+AE18+AH18)</f>
        <v>12.664947768281101</v>
      </c>
      <c r="AJ18" s="54">
        <v>0</v>
      </c>
      <c r="AK18" s="53">
        <f>IF(ISERROR(AW18*AJ18),"",AW18*AJ18)</f>
        <v>0</v>
      </c>
      <c r="AL18" s="54">
        <v>0</v>
      </c>
      <c r="AM18" s="53">
        <f>IF(ISERROR(AW18*AL18),"",AW18*AL18)</f>
        <v>0</v>
      </c>
      <c r="AN18" s="54">
        <v>0</v>
      </c>
      <c r="AO18" s="53">
        <f>IF(ISERROR(AW18*AN18),"",AW18*AN18)</f>
        <v>0</v>
      </c>
      <c r="AP18" s="53">
        <v>0</v>
      </c>
      <c r="AQ18" s="52">
        <v>0</v>
      </c>
      <c r="AR18" s="54">
        <v>0</v>
      </c>
      <c r="AS18" s="53">
        <f>IF(ISERROR(AW18*AR18),"",AW18*AR18)</f>
        <v>0</v>
      </c>
      <c r="AT18" s="53">
        <f>IF(ISERROR(AK18+AM18+AO18+AP18+AS18),"",AK18+AM18+AO18+AP18+AS18)</f>
        <v>0</v>
      </c>
      <c r="AU18" s="55">
        <f>IF(ISERROR(AI18+AT18),"",AI18+AT18)</f>
        <v>12.664947768281101</v>
      </c>
      <c r="AV18" s="56">
        <f>IF(ISERROR((AW18-AU18)/AW18),"",(AW18-AU18)/AW18)</f>
        <v>0</v>
      </c>
      <c r="AW18" s="55">
        <f t="shared" ref="AW18" si="19">AI18</f>
        <v>12.664947768281101</v>
      </c>
      <c r="AX18" s="53">
        <f t="shared" ref="AX18:AX19" si="20">IF(ISERROR(AY18*(1-AZ18)),"",AY18*(1-AZ18))</f>
        <v>45.99</v>
      </c>
      <c r="AY18" s="57">
        <v>45.99</v>
      </c>
      <c r="AZ18" s="54"/>
      <c r="BA18" s="49">
        <v>72</v>
      </c>
    </row>
    <row r="19" spans="1:53" ht="57" customHeight="1" x14ac:dyDescent="0.25">
      <c r="A19" s="37">
        <v>9</v>
      </c>
      <c r="B19" s="59"/>
      <c r="C19" s="39" t="s">
        <v>54</v>
      </c>
      <c r="D19" s="40" t="s">
        <v>55</v>
      </c>
      <c r="E19" s="40"/>
      <c r="F19" s="40" t="s">
        <v>221</v>
      </c>
      <c r="G19" s="41" t="s">
        <v>159</v>
      </c>
      <c r="H19" s="40" t="s">
        <v>160</v>
      </c>
      <c r="I19" s="40" t="s">
        <v>161</v>
      </c>
      <c r="J19" s="40" t="s">
        <v>162</v>
      </c>
      <c r="K19" s="40" t="s">
        <v>163</v>
      </c>
      <c r="L19" s="40" t="s">
        <v>164</v>
      </c>
      <c r="M19" s="40" t="s">
        <v>165</v>
      </c>
      <c r="N19" s="42" t="s">
        <v>227</v>
      </c>
      <c r="O19" s="43"/>
      <c r="P19" s="40" t="s">
        <v>65</v>
      </c>
      <c r="Q19" s="44">
        <v>85.8</v>
      </c>
      <c r="R19" s="45">
        <v>8.1</v>
      </c>
      <c r="S19" s="46">
        <f t="shared" si="18"/>
        <v>10.592592592592593</v>
      </c>
      <c r="T19" s="46">
        <v>10.59</v>
      </c>
      <c r="U19" s="47"/>
      <c r="V19" s="40" t="s">
        <v>166</v>
      </c>
      <c r="W19" s="48">
        <v>30</v>
      </c>
      <c r="X19" s="48">
        <v>25</v>
      </c>
      <c r="Y19" s="48">
        <v>58</v>
      </c>
      <c r="Z19" s="45">
        <v>8.8000000000000007</v>
      </c>
      <c r="AA19" s="60">
        <v>4</v>
      </c>
      <c r="AB19" s="50">
        <f t="shared" ref="AB19" si="21">IF(W19="","",W19*X19*Y19/1000000)</f>
        <v>4.3499999999999997E-2</v>
      </c>
      <c r="AC19" s="51">
        <f t="shared" ref="AC19" si="22">IF(AA19="","",65/AB19*AA19)</f>
        <v>5977.0114942528744</v>
      </c>
      <c r="AD19" s="52">
        <v>4000</v>
      </c>
      <c r="AE19" s="53">
        <f t="shared" ref="AE19" si="23">IF(ISERROR(AD19/AC19),"",AD19/AC19)</f>
        <v>0.66923076923076918</v>
      </c>
      <c r="AF19" s="40" t="s">
        <v>167</v>
      </c>
      <c r="AG19" s="54">
        <v>0.314</v>
      </c>
      <c r="AH19" s="53">
        <f t="shared" ref="AH19" si="24">IF(ISERROR(S19*AG19),"",S19*AG19)</f>
        <v>3.3260740740740742</v>
      </c>
      <c r="AI19" s="53">
        <f t="shared" ref="AI19" si="25">IF(ISERROR(T19+AE19+AH19),"",T19+AE19+AH19)</f>
        <v>14.585304843304844</v>
      </c>
      <c r="AJ19" s="54">
        <v>0</v>
      </c>
      <c r="AK19" s="53">
        <f t="shared" ref="AK19" si="26">IF(ISERROR(AW19*AJ19),"",AW19*AJ19)</f>
        <v>0</v>
      </c>
      <c r="AL19" s="54">
        <v>0</v>
      </c>
      <c r="AM19" s="53">
        <f t="shared" ref="AM19" si="27">IF(ISERROR(AW19*AL19),"",AW19*AL19)</f>
        <v>0</v>
      </c>
      <c r="AN19" s="54">
        <v>0</v>
      </c>
      <c r="AO19" s="53">
        <f t="shared" ref="AO19" si="28">IF(ISERROR(AW19*AN19),"",AW19*AN19)</f>
        <v>0</v>
      </c>
      <c r="AP19" s="53">
        <v>0</v>
      </c>
      <c r="AQ19" s="52">
        <v>0</v>
      </c>
      <c r="AR19" s="54">
        <v>0</v>
      </c>
      <c r="AS19" s="53">
        <f t="shared" ref="AS19" si="29">IF(ISERROR(AW19*AR19),"",AW19*AR19)</f>
        <v>0</v>
      </c>
      <c r="AT19" s="53">
        <f t="shared" ref="AT19" si="30">IF(ISERROR(AK19+AM19+AO19+AP19+AS19),"",AK19+AM19+AO19+AP19+AS19)</f>
        <v>0</v>
      </c>
      <c r="AU19" s="55">
        <f t="shared" ref="AU19" si="31">IF(ISERROR(AI19+AT19),"",AI19+AT19)</f>
        <v>14.585304843304844</v>
      </c>
      <c r="AV19" s="56">
        <v>0</v>
      </c>
      <c r="AW19" s="55">
        <f>AI19</f>
        <v>14.585304843304844</v>
      </c>
      <c r="AX19" s="53">
        <f t="shared" si="20"/>
        <v>49.99</v>
      </c>
      <c r="AY19" s="57">
        <v>49.99</v>
      </c>
      <c r="AZ19" s="54"/>
      <c r="BA19" s="49">
        <v>88</v>
      </c>
    </row>
    <row r="20" spans="1:53" ht="57" customHeight="1" x14ac:dyDescent="0.25">
      <c r="A20" s="37">
        <v>1</v>
      </c>
      <c r="B20" s="38" t="s">
        <v>168</v>
      </c>
      <c r="C20" s="39" t="s">
        <v>169</v>
      </c>
      <c r="D20" s="40" t="s">
        <v>55</v>
      </c>
      <c r="E20" s="40"/>
      <c r="F20" s="40" t="s">
        <v>56</v>
      </c>
      <c r="G20" s="41" t="s">
        <v>57</v>
      </c>
      <c r="H20" s="40" t="s">
        <v>170</v>
      </c>
      <c r="I20" s="40" t="s">
        <v>171</v>
      </c>
      <c r="J20" s="40" t="s">
        <v>172</v>
      </c>
      <c r="K20" s="40" t="s">
        <v>70</v>
      </c>
      <c r="L20" s="40" t="s">
        <v>173</v>
      </c>
      <c r="M20" s="40" t="s">
        <v>174</v>
      </c>
      <c r="N20" s="42" t="s">
        <v>175</v>
      </c>
      <c r="O20" s="43"/>
      <c r="P20" s="40" t="s">
        <v>65</v>
      </c>
      <c r="Q20" s="44">
        <v>69</v>
      </c>
      <c r="R20" s="45">
        <v>8.1</v>
      </c>
      <c r="S20" s="46">
        <f>Q20/R20</f>
        <v>8.518518518518519</v>
      </c>
      <c r="T20" s="46">
        <v>8.52</v>
      </c>
      <c r="U20" s="47"/>
      <c r="V20" s="40" t="s">
        <v>66</v>
      </c>
      <c r="W20" s="48">
        <v>43</v>
      </c>
      <c r="X20" s="48">
        <v>33</v>
      </c>
      <c r="Y20" s="48">
        <v>44</v>
      </c>
      <c r="Z20" s="45">
        <v>11.2</v>
      </c>
      <c r="AA20" s="49">
        <v>3</v>
      </c>
      <c r="AB20" s="50">
        <f>IF(W20="","",W20*X20*Y20/1000000)</f>
        <v>6.2435999999999998E-2</v>
      </c>
      <c r="AC20" s="51">
        <f>IF(AA20="","",65/AB20*AA20)</f>
        <v>3123.1981549106285</v>
      </c>
      <c r="AD20" s="52">
        <v>4000</v>
      </c>
      <c r="AE20" s="53">
        <f>IF(ISERROR(AD20/AC20),"",AD20/AC20)</f>
        <v>1.2807384615384616</v>
      </c>
      <c r="AF20" s="40" t="s">
        <v>91</v>
      </c>
      <c r="AG20" s="54">
        <v>0.32800000000000001</v>
      </c>
      <c r="AH20" s="53">
        <f>IF(ISERROR(S20*AG20),"",S20*AG20)</f>
        <v>2.7940740740740742</v>
      </c>
      <c r="AI20" s="53">
        <f>IF(ISERROR(T20+AE20+AH20),"",T20+AE20+AH20)</f>
        <v>12.594812535612537</v>
      </c>
      <c r="AJ20" s="54">
        <v>0</v>
      </c>
      <c r="AK20" s="53">
        <f>IF(ISERROR(AW20*AJ20),"",AW20*AJ20)</f>
        <v>0</v>
      </c>
      <c r="AL20" s="54">
        <v>0</v>
      </c>
      <c r="AM20" s="53">
        <f>IF(ISERROR(AW20*AL20),"",AW20*AL20)</f>
        <v>0</v>
      </c>
      <c r="AN20" s="54">
        <v>0</v>
      </c>
      <c r="AO20" s="53">
        <f>IF(ISERROR(AW20*AN20),"",AW20*AN20)</f>
        <v>0</v>
      </c>
      <c r="AP20" s="53">
        <v>0</v>
      </c>
      <c r="AQ20" s="52">
        <v>0</v>
      </c>
      <c r="AR20" s="54">
        <v>0</v>
      </c>
      <c r="AS20" s="53">
        <f>IF(ISERROR(AW20*AR20),"",AW20*AR20)</f>
        <v>0</v>
      </c>
      <c r="AT20" s="53">
        <f>IF(ISERROR(AK20+AM20+AO20+AP20+AS20),"",AK20+AM20+AO20+AP20+AS20)</f>
        <v>0</v>
      </c>
      <c r="AU20" s="55">
        <f>AI20+AT20</f>
        <v>12.594812535612537</v>
      </c>
      <c r="AV20" s="56">
        <f>IF(ISERROR((AW20-AU20)/AW20),"",(AW20-AU20)/AW20)</f>
        <v>0</v>
      </c>
      <c r="AW20" s="55">
        <f>AI20</f>
        <v>12.594812535612537</v>
      </c>
      <c r="AX20" s="53">
        <f>IF(ISERROR(AY20*(1-AZ20)),"",AY20*(1-AZ20))</f>
        <v>42.99</v>
      </c>
      <c r="AY20" s="57">
        <v>42.99</v>
      </c>
      <c r="AZ20" s="54"/>
      <c r="BA20" s="49">
        <v>84</v>
      </c>
    </row>
    <row r="21" spans="1:53" ht="57" customHeight="1" x14ac:dyDescent="0.25">
      <c r="A21" s="37">
        <v>2</v>
      </c>
      <c r="B21" s="58"/>
      <c r="C21" s="39" t="s">
        <v>54</v>
      </c>
      <c r="D21" s="40" t="s">
        <v>55</v>
      </c>
      <c r="E21" s="40"/>
      <c r="F21" s="40" t="s">
        <v>56</v>
      </c>
      <c r="G21" s="41" t="s">
        <v>176</v>
      </c>
      <c r="H21" s="40" t="s">
        <v>177</v>
      </c>
      <c r="I21" s="40" t="s">
        <v>178</v>
      </c>
      <c r="J21" s="40" t="s">
        <v>179</v>
      </c>
      <c r="K21" s="40" t="s">
        <v>70</v>
      </c>
      <c r="L21" s="40" t="s">
        <v>180</v>
      </c>
      <c r="M21" s="40" t="s">
        <v>181</v>
      </c>
      <c r="N21" s="42" t="s">
        <v>182</v>
      </c>
      <c r="O21" s="43"/>
      <c r="P21" s="40" t="s">
        <v>65</v>
      </c>
      <c r="Q21" s="44">
        <v>85.9</v>
      </c>
      <c r="R21" s="45">
        <v>8.1</v>
      </c>
      <c r="S21" s="46">
        <f t="shared" ref="S21:S22" si="32">Q21/R21</f>
        <v>10.60493827160494</v>
      </c>
      <c r="T21" s="46">
        <v>10.6</v>
      </c>
      <c r="U21" s="47"/>
      <c r="V21" s="40" t="s">
        <v>66</v>
      </c>
      <c r="W21" s="48">
        <v>43</v>
      </c>
      <c r="X21" s="48">
        <v>33</v>
      </c>
      <c r="Y21" s="48">
        <v>44</v>
      </c>
      <c r="Z21" s="45">
        <v>14.4</v>
      </c>
      <c r="AA21" s="49">
        <v>3</v>
      </c>
      <c r="AB21" s="50">
        <f>IF(W21="","",W21*X21*Y21/1000000)</f>
        <v>6.2435999999999998E-2</v>
      </c>
      <c r="AC21" s="51">
        <f>IF(AA21="","",65/AB21*AA21)</f>
        <v>3123.1981549106285</v>
      </c>
      <c r="AD21" s="52">
        <v>4000</v>
      </c>
      <c r="AE21" s="53">
        <f>IF(ISERROR(AD21/AC21),"",AD21/AC21)</f>
        <v>1.2807384615384616</v>
      </c>
      <c r="AF21" s="40" t="s">
        <v>67</v>
      </c>
      <c r="AG21" s="54">
        <v>0.32800000000000001</v>
      </c>
      <c r="AH21" s="53">
        <f>IF(ISERROR(S21*AG21),"",S21*AG21)</f>
        <v>3.4784197530864205</v>
      </c>
      <c r="AI21" s="53">
        <f>IF(ISERROR(T21+AE21+AH21),"",T21+AE21+AH21)</f>
        <v>15.359158214624882</v>
      </c>
      <c r="AJ21" s="54">
        <v>0</v>
      </c>
      <c r="AK21" s="53">
        <f>IF(ISERROR(AW21*AJ21),"",AW21*AJ21)</f>
        <v>0</v>
      </c>
      <c r="AL21" s="54">
        <v>0</v>
      </c>
      <c r="AM21" s="53">
        <f>IF(ISERROR(AW21*AL21),"",AW21*AL21)</f>
        <v>0</v>
      </c>
      <c r="AN21" s="54">
        <v>0</v>
      </c>
      <c r="AO21" s="53">
        <f>IF(ISERROR(AW21*AN21),"",AW21*AN21)</f>
        <v>0</v>
      </c>
      <c r="AP21" s="53">
        <v>0</v>
      </c>
      <c r="AQ21" s="52">
        <v>0</v>
      </c>
      <c r="AR21" s="54">
        <v>0</v>
      </c>
      <c r="AS21" s="53">
        <f>IF(ISERROR(AW21*AR21),"",AW21*AR21)</f>
        <v>0</v>
      </c>
      <c r="AT21" s="53">
        <f>IF(ISERROR(AK21+AM21+AO21+AP21+AS21),"",AK21+AM21+AO21+AP21+AS21)</f>
        <v>0</v>
      </c>
      <c r="AU21" s="55">
        <f>IF(ISERROR(AI21+AT21),"",AI21+AT21)</f>
        <v>15.359158214624882</v>
      </c>
      <c r="AV21" s="56">
        <f>IF(ISERROR((AW21-AU21)/AW21),"",(AW21-AU21)/AW21)</f>
        <v>0</v>
      </c>
      <c r="AW21" s="55">
        <f>AI21</f>
        <v>15.359158214624882</v>
      </c>
      <c r="AX21" s="53">
        <f>IF(ISERROR(AY21*(1-AZ21)),"",AY21*(1-AZ21))</f>
        <v>49.99</v>
      </c>
      <c r="AY21" s="57">
        <v>49.99</v>
      </c>
      <c r="AZ21" s="54"/>
      <c r="BA21" s="49">
        <v>237</v>
      </c>
    </row>
    <row r="22" spans="1:53" ht="57" customHeight="1" x14ac:dyDescent="0.25">
      <c r="A22" s="37">
        <v>3</v>
      </c>
      <c r="B22" s="59"/>
      <c r="C22" s="39" t="s">
        <v>83</v>
      </c>
      <c r="D22" s="40" t="s">
        <v>55</v>
      </c>
      <c r="E22" s="40"/>
      <c r="F22" s="40" t="s">
        <v>56</v>
      </c>
      <c r="G22" s="41" t="s">
        <v>183</v>
      </c>
      <c r="H22" s="40" t="s">
        <v>184</v>
      </c>
      <c r="I22" s="40" t="s">
        <v>76</v>
      </c>
      <c r="J22" s="40" t="s">
        <v>77</v>
      </c>
      <c r="K22" s="40" t="s">
        <v>185</v>
      </c>
      <c r="L22" s="40" t="s">
        <v>124</v>
      </c>
      <c r="M22" s="40" t="s">
        <v>181</v>
      </c>
      <c r="N22" s="42" t="s">
        <v>186</v>
      </c>
      <c r="O22" s="43"/>
      <c r="P22" s="40" t="s">
        <v>65</v>
      </c>
      <c r="Q22" s="44">
        <v>99</v>
      </c>
      <c r="R22" s="45">
        <v>8.1</v>
      </c>
      <c r="S22" s="46">
        <f t="shared" si="32"/>
        <v>12.222222222222223</v>
      </c>
      <c r="T22" s="46">
        <v>12.22</v>
      </c>
      <c r="U22" s="47"/>
      <c r="V22" s="40" t="s">
        <v>66</v>
      </c>
      <c r="W22" s="48">
        <v>43</v>
      </c>
      <c r="X22" s="48">
        <v>33</v>
      </c>
      <c r="Y22" s="48">
        <v>44</v>
      </c>
      <c r="Z22" s="45">
        <v>16.3</v>
      </c>
      <c r="AA22" s="49">
        <v>3</v>
      </c>
      <c r="AB22" s="50">
        <f>IF(W22="","",W22*X22*Y22/1000000)</f>
        <v>6.2435999999999998E-2</v>
      </c>
      <c r="AC22" s="51">
        <f>IF(AA22="","",65/AB22*AA22)</f>
        <v>3123.1981549106285</v>
      </c>
      <c r="AD22" s="52">
        <v>4000</v>
      </c>
      <c r="AE22" s="53">
        <f>IF(ISERROR(AD22/AC22),"",AD22/AC22)</f>
        <v>1.2807384615384616</v>
      </c>
      <c r="AF22" s="40" t="s">
        <v>91</v>
      </c>
      <c r="AG22" s="54">
        <v>0.32800000000000001</v>
      </c>
      <c r="AH22" s="53">
        <f>IF(ISERROR(S22*AG22),"",S22*AG22)</f>
        <v>4.0088888888888894</v>
      </c>
      <c r="AI22" s="53">
        <f>IF(ISERROR(T22+AE22+AH22),"",T22+AE22+AH22)</f>
        <v>17.509627350427351</v>
      </c>
      <c r="AJ22" s="54">
        <v>0</v>
      </c>
      <c r="AK22" s="53">
        <f>IF(ISERROR(AW22*AJ22),"",AW22*AJ22)</f>
        <v>0</v>
      </c>
      <c r="AL22" s="54">
        <v>0</v>
      </c>
      <c r="AM22" s="53">
        <f>IF(ISERROR(AW22*AL22),"",AW22*AL22)</f>
        <v>0</v>
      </c>
      <c r="AN22" s="54">
        <v>0</v>
      </c>
      <c r="AO22" s="53">
        <f>IF(ISERROR(AW22*AN22),"",AW22*AN22)</f>
        <v>0</v>
      </c>
      <c r="AP22" s="53">
        <v>0</v>
      </c>
      <c r="AQ22" s="52">
        <v>0</v>
      </c>
      <c r="AR22" s="54">
        <v>0</v>
      </c>
      <c r="AS22" s="53">
        <f>IF(ISERROR(AW22*AR22),"",AW22*AR22)</f>
        <v>0</v>
      </c>
      <c r="AT22" s="53">
        <f>IF(ISERROR(AK22+AM22+AO22+AP22+AS22),"",AK22+AM22+AO22+AP22+AS22)</f>
        <v>0</v>
      </c>
      <c r="AU22" s="55">
        <f>IF(ISERROR(AI22+AT22),"",AI22+AT22)</f>
        <v>17.509627350427351</v>
      </c>
      <c r="AV22" s="56">
        <f>IF(ISERROR((AW22-AU22)/AW22),"",(AW22-AU22)/AW22)</f>
        <v>0</v>
      </c>
      <c r="AW22" s="55">
        <f>AI22</f>
        <v>17.509627350427351</v>
      </c>
      <c r="AX22" s="53">
        <f>IF(ISERROR(AY22*(1-AZ22)),"",AY22*(1-AZ22))</f>
        <v>56.99</v>
      </c>
      <c r="AY22" s="57">
        <v>56.99</v>
      </c>
      <c r="AZ22" s="54"/>
      <c r="BA22" s="49">
        <v>165</v>
      </c>
    </row>
    <row r="23" spans="1:53" ht="57" customHeight="1" x14ac:dyDescent="0.25">
      <c r="A23" s="37">
        <v>4</v>
      </c>
      <c r="B23" s="38" t="s">
        <v>187</v>
      </c>
      <c r="C23" s="39" t="s">
        <v>188</v>
      </c>
      <c r="D23" s="40" t="s">
        <v>55</v>
      </c>
      <c r="E23" s="40"/>
      <c r="F23" s="40" t="s">
        <v>56</v>
      </c>
      <c r="G23" s="41" t="s">
        <v>189</v>
      </c>
      <c r="H23" s="40" t="s">
        <v>84</v>
      </c>
      <c r="I23" s="40" t="s">
        <v>85</v>
      </c>
      <c r="J23" s="40" t="s">
        <v>190</v>
      </c>
      <c r="K23" s="40" t="s">
        <v>70</v>
      </c>
      <c r="L23" s="40" t="s">
        <v>88</v>
      </c>
      <c r="M23" s="40" t="s">
        <v>174</v>
      </c>
      <c r="N23" s="42" t="s">
        <v>191</v>
      </c>
      <c r="O23" s="43"/>
      <c r="P23" s="40" t="s">
        <v>65</v>
      </c>
      <c r="Q23" s="44">
        <v>91.5</v>
      </c>
      <c r="R23" s="45">
        <v>8.1</v>
      </c>
      <c r="S23" s="46">
        <f t="shared" ref="S23:S25" si="33">Q23/R23</f>
        <v>11.296296296296298</v>
      </c>
      <c r="T23" s="46">
        <v>11.3</v>
      </c>
      <c r="U23" s="47"/>
      <c r="V23" s="40" t="s">
        <v>66</v>
      </c>
      <c r="W23" s="48">
        <v>43</v>
      </c>
      <c r="X23" s="48">
        <v>33</v>
      </c>
      <c r="Y23" s="48">
        <v>59</v>
      </c>
      <c r="Z23" s="45">
        <v>13.2</v>
      </c>
      <c r="AA23" s="49">
        <v>3</v>
      </c>
      <c r="AB23" s="50">
        <f>IF(W23="","",W23*X23*Y23/1000000)</f>
        <v>8.3721000000000004E-2</v>
      </c>
      <c r="AC23" s="51">
        <f>IF(AA23="","",65/AB23*AA23)</f>
        <v>2329.1647256960619</v>
      </c>
      <c r="AD23" s="52">
        <v>4000</v>
      </c>
      <c r="AE23" s="53">
        <f>IF(ISERROR(AD23/AC23),"",AD23/AC23)</f>
        <v>1.7173538461538462</v>
      </c>
      <c r="AF23" s="40" t="s">
        <v>144</v>
      </c>
      <c r="AG23" s="54">
        <v>0.32800000000000001</v>
      </c>
      <c r="AH23" s="53">
        <f>IF(ISERROR(S23*AG23),"",S23*AG23)</f>
        <v>3.7051851851851856</v>
      </c>
      <c r="AI23" s="53">
        <f>IF(ISERROR(T23+AE23+AH23),"",T23+AE23+AH23)</f>
        <v>16.722539031339032</v>
      </c>
      <c r="AJ23" s="54">
        <v>0</v>
      </c>
      <c r="AK23" s="53">
        <f>IF(ISERROR(AW23*AJ23),"",AW23*AJ23)</f>
        <v>0</v>
      </c>
      <c r="AL23" s="54">
        <v>0</v>
      </c>
      <c r="AM23" s="53">
        <f>IF(ISERROR(AW23*AL23),"",AW23*AL23)</f>
        <v>0</v>
      </c>
      <c r="AN23" s="54">
        <v>0</v>
      </c>
      <c r="AO23" s="53">
        <f>IF(ISERROR(AW23*AN23),"",AW23*AN23)</f>
        <v>0</v>
      </c>
      <c r="AP23" s="53">
        <v>0</v>
      </c>
      <c r="AQ23" s="52">
        <v>0</v>
      </c>
      <c r="AR23" s="54">
        <v>0</v>
      </c>
      <c r="AS23" s="53">
        <f>IF(ISERROR(AW23*AR23),"",AW23*AR23)</f>
        <v>0</v>
      </c>
      <c r="AT23" s="53">
        <f>IF(ISERROR(AK23+AM23+AO23+AP23+AS23),"",AK23+AM23+AO23+AP23+AS23)</f>
        <v>0</v>
      </c>
      <c r="AU23" s="55">
        <f>AI23+AT23</f>
        <v>16.722539031339032</v>
      </c>
      <c r="AV23" s="56">
        <f>IF(ISERROR((AW23-AU23)/AW23),"",(AW23-AU23)/AW23)</f>
        <v>0</v>
      </c>
      <c r="AW23" s="55">
        <f>AI23</f>
        <v>16.722539031339032</v>
      </c>
      <c r="AX23" s="53">
        <f>IF(ISERROR(AY23*(1-AZ23)),"",AY23*(1-AZ23))</f>
        <v>54.99</v>
      </c>
      <c r="AY23" s="57">
        <v>54.99</v>
      </c>
      <c r="AZ23" s="54"/>
      <c r="BA23" s="49">
        <v>90</v>
      </c>
    </row>
    <row r="24" spans="1:53" ht="57" customHeight="1" x14ac:dyDescent="0.25">
      <c r="A24" s="37">
        <v>5</v>
      </c>
      <c r="B24" s="58"/>
      <c r="C24" s="39" t="s">
        <v>54</v>
      </c>
      <c r="D24" s="40" t="s">
        <v>55</v>
      </c>
      <c r="E24" s="40"/>
      <c r="F24" s="40" t="s">
        <v>56</v>
      </c>
      <c r="G24" s="41" t="s">
        <v>140</v>
      </c>
      <c r="H24" s="40" t="s">
        <v>92</v>
      </c>
      <c r="I24" s="40" t="s">
        <v>192</v>
      </c>
      <c r="J24" s="40" t="s">
        <v>193</v>
      </c>
      <c r="K24" s="40" t="s">
        <v>70</v>
      </c>
      <c r="L24" s="40" t="s">
        <v>194</v>
      </c>
      <c r="M24" s="40" t="s">
        <v>181</v>
      </c>
      <c r="N24" s="42" t="s">
        <v>195</v>
      </c>
      <c r="O24" s="43"/>
      <c r="P24" s="40" t="s">
        <v>65</v>
      </c>
      <c r="Q24" s="44">
        <v>108.4</v>
      </c>
      <c r="R24" s="45">
        <v>8.1</v>
      </c>
      <c r="S24" s="46">
        <f t="shared" si="33"/>
        <v>13.382716049382717</v>
      </c>
      <c r="T24" s="46">
        <v>13.38</v>
      </c>
      <c r="U24" s="47"/>
      <c r="V24" s="40" t="s">
        <v>66</v>
      </c>
      <c r="W24" s="48">
        <v>43</v>
      </c>
      <c r="X24" s="48">
        <v>33</v>
      </c>
      <c r="Y24" s="48">
        <v>59</v>
      </c>
      <c r="Z24" s="45">
        <v>16.399999999999999</v>
      </c>
      <c r="AA24" s="49">
        <v>3</v>
      </c>
      <c r="AB24" s="50">
        <f>IF(W24="","",W24*X24*Y24/1000000)</f>
        <v>8.3721000000000004E-2</v>
      </c>
      <c r="AC24" s="51">
        <f>IF(AA24="","",65/AB24*AA24)</f>
        <v>2329.1647256960619</v>
      </c>
      <c r="AD24" s="52">
        <v>4000</v>
      </c>
      <c r="AE24" s="53">
        <f>IF(ISERROR(AD24/AC24),"",AD24/AC24)</f>
        <v>1.7173538461538462</v>
      </c>
      <c r="AF24" s="40" t="s">
        <v>67</v>
      </c>
      <c r="AG24" s="54">
        <v>0.32800000000000001</v>
      </c>
      <c r="AH24" s="53">
        <f>IF(ISERROR(S24*AG24),"",S24*AG24)</f>
        <v>4.389530864197531</v>
      </c>
      <c r="AI24" s="53">
        <f>IF(ISERROR(T24+AE24+AH24),"",T24+AE24+AH24)</f>
        <v>19.486884710351379</v>
      </c>
      <c r="AJ24" s="54">
        <v>0</v>
      </c>
      <c r="AK24" s="53">
        <f>IF(ISERROR(AW24*AJ24),"",AW24*AJ24)</f>
        <v>0</v>
      </c>
      <c r="AL24" s="54">
        <v>0</v>
      </c>
      <c r="AM24" s="53">
        <f>IF(ISERROR(AW24*AL24),"",AW24*AL24)</f>
        <v>0</v>
      </c>
      <c r="AN24" s="54">
        <v>0</v>
      </c>
      <c r="AO24" s="53">
        <f>IF(ISERROR(AW24*AN24),"",AW24*AN24)</f>
        <v>0</v>
      </c>
      <c r="AP24" s="53">
        <v>0</v>
      </c>
      <c r="AQ24" s="52">
        <v>0</v>
      </c>
      <c r="AR24" s="54">
        <v>0</v>
      </c>
      <c r="AS24" s="53">
        <f>IF(ISERROR(AW24*AR24),"",AW24*AR24)</f>
        <v>0</v>
      </c>
      <c r="AT24" s="53">
        <f>IF(ISERROR(AK24+AM24+AO24+AP24+AS24),"",AK24+AM24+AO24+AP24+AS24)</f>
        <v>0</v>
      </c>
      <c r="AU24" s="55">
        <f>IF(ISERROR(AI24+AT24),"",AI24+AT24)</f>
        <v>19.486884710351379</v>
      </c>
      <c r="AV24" s="56">
        <f>IF(ISERROR((AW24-AU24)/AW24),"",(AW24-AU24)/AW24)</f>
        <v>0</v>
      </c>
      <c r="AW24" s="55">
        <f>AI24</f>
        <v>19.486884710351379</v>
      </c>
      <c r="AX24" s="53">
        <f>IF(ISERROR(AY24*(1-AZ24)),"",AY24*(1-AZ24))</f>
        <v>59.99</v>
      </c>
      <c r="AY24" s="57">
        <v>59.99</v>
      </c>
      <c r="AZ24" s="54"/>
      <c r="BA24" s="49">
        <v>285</v>
      </c>
    </row>
    <row r="25" spans="1:53" ht="57" customHeight="1" x14ac:dyDescent="0.25">
      <c r="A25" s="37">
        <v>6</v>
      </c>
      <c r="B25" s="59"/>
      <c r="C25" s="39" t="s">
        <v>135</v>
      </c>
      <c r="D25" s="40" t="s">
        <v>55</v>
      </c>
      <c r="E25" s="40"/>
      <c r="F25" s="40" t="s">
        <v>56</v>
      </c>
      <c r="G25" s="41" t="s">
        <v>196</v>
      </c>
      <c r="H25" s="40" t="s">
        <v>92</v>
      </c>
      <c r="I25" s="40" t="s">
        <v>197</v>
      </c>
      <c r="J25" s="40" t="s">
        <v>193</v>
      </c>
      <c r="K25" s="40" t="s">
        <v>198</v>
      </c>
      <c r="L25" s="40" t="s">
        <v>199</v>
      </c>
      <c r="M25" s="40" t="s">
        <v>200</v>
      </c>
      <c r="N25" s="42" t="s">
        <v>201</v>
      </c>
      <c r="O25" s="43"/>
      <c r="P25" s="40" t="s">
        <v>65</v>
      </c>
      <c r="Q25" s="44">
        <v>121.5</v>
      </c>
      <c r="R25" s="45">
        <v>8.1</v>
      </c>
      <c r="S25" s="46">
        <f t="shared" si="33"/>
        <v>15</v>
      </c>
      <c r="T25" s="46">
        <v>15</v>
      </c>
      <c r="U25" s="47"/>
      <c r="V25" s="40" t="s">
        <v>66</v>
      </c>
      <c r="W25" s="48">
        <v>43</v>
      </c>
      <c r="X25" s="48">
        <v>33</v>
      </c>
      <c r="Y25" s="48">
        <v>59</v>
      </c>
      <c r="Z25" s="45">
        <v>18.3</v>
      </c>
      <c r="AA25" s="49">
        <v>3</v>
      </c>
      <c r="AB25" s="50">
        <f>IF(W25="","",W25*X25*Y25/1000000)</f>
        <v>8.3721000000000004E-2</v>
      </c>
      <c r="AC25" s="51">
        <f>IF(AA25="","",65/AB25*AA25)</f>
        <v>2329.1647256960619</v>
      </c>
      <c r="AD25" s="52">
        <v>4000</v>
      </c>
      <c r="AE25" s="53">
        <f>IF(ISERROR(AD25/AC25),"",AD25/AC25)</f>
        <v>1.7173538461538462</v>
      </c>
      <c r="AF25" s="40" t="s">
        <v>202</v>
      </c>
      <c r="AG25" s="54">
        <v>0.32800000000000001</v>
      </c>
      <c r="AH25" s="53">
        <f>IF(ISERROR(S25*AG25),"",S25*AG25)</f>
        <v>4.92</v>
      </c>
      <c r="AI25" s="53">
        <f>IF(ISERROR(T25+AE25+AH25),"",T25+AE25+AH25)</f>
        <v>21.637353846153843</v>
      </c>
      <c r="AJ25" s="54">
        <v>0</v>
      </c>
      <c r="AK25" s="53">
        <f>IF(ISERROR(AW25*AJ25),"",AW25*AJ25)</f>
        <v>0</v>
      </c>
      <c r="AL25" s="54">
        <v>0</v>
      </c>
      <c r="AM25" s="53">
        <f>IF(ISERROR(AW25*AL25),"",AW25*AL25)</f>
        <v>0</v>
      </c>
      <c r="AN25" s="54">
        <v>0</v>
      </c>
      <c r="AO25" s="53">
        <f>IF(ISERROR(AW25*AN25),"",AW25*AN25)</f>
        <v>0</v>
      </c>
      <c r="AP25" s="53">
        <v>0</v>
      </c>
      <c r="AQ25" s="52">
        <v>0</v>
      </c>
      <c r="AR25" s="54">
        <v>0</v>
      </c>
      <c r="AS25" s="53">
        <f>IF(ISERROR(AW25*AR25),"",AW25*AR25)</f>
        <v>0</v>
      </c>
      <c r="AT25" s="53">
        <f>IF(ISERROR(AK25+AM25+AO25+AP25+AS25),"",AK25+AM25+AO25+AP25+AS25)</f>
        <v>0</v>
      </c>
      <c r="AU25" s="55">
        <f>IF(ISERROR(AI25+AT25),"",AI25+AT25)</f>
        <v>21.637353846153843</v>
      </c>
      <c r="AV25" s="56">
        <f>IF(ISERROR((AW25-AU25)/AW25),"",(AW25-AU25)/AW25)</f>
        <v>0</v>
      </c>
      <c r="AW25" s="55">
        <f>AI25</f>
        <v>21.637353846153843</v>
      </c>
      <c r="AX25" s="53">
        <f>IF(ISERROR(AY25*(1-AZ25)),"",AY25*(1-AZ25))</f>
        <v>65.989999999999995</v>
      </c>
      <c r="AY25" s="57">
        <v>65.989999999999995</v>
      </c>
      <c r="AZ25" s="54"/>
      <c r="BA25" s="49">
        <v>210</v>
      </c>
    </row>
    <row r="26" spans="1:53" ht="61.15" customHeight="1" x14ac:dyDescent="0.25">
      <c r="A26" s="37">
        <v>7</v>
      </c>
      <c r="B26" s="38" t="s">
        <v>203</v>
      </c>
      <c r="C26" s="39" t="s">
        <v>204</v>
      </c>
      <c r="D26" s="40" t="s">
        <v>55</v>
      </c>
      <c r="E26" s="40"/>
      <c r="F26" s="40" t="s">
        <v>221</v>
      </c>
      <c r="G26" s="41" t="s">
        <v>159</v>
      </c>
      <c r="H26" s="40" t="s">
        <v>205</v>
      </c>
      <c r="I26" s="40" t="s">
        <v>206</v>
      </c>
      <c r="J26" s="40" t="s">
        <v>149</v>
      </c>
      <c r="K26" s="40" t="s">
        <v>198</v>
      </c>
      <c r="L26" s="40" t="s">
        <v>150</v>
      </c>
      <c r="M26" s="40" t="s">
        <v>207</v>
      </c>
      <c r="N26" s="42" t="s">
        <v>222</v>
      </c>
      <c r="O26" s="43"/>
      <c r="P26" s="40" t="s">
        <v>65</v>
      </c>
      <c r="Q26" s="44">
        <v>49.8</v>
      </c>
      <c r="R26" s="45">
        <v>8.1</v>
      </c>
      <c r="S26" s="46">
        <f>Q26/R26</f>
        <v>6.1481481481481479</v>
      </c>
      <c r="T26" s="46">
        <v>6.15</v>
      </c>
      <c r="U26" s="47"/>
      <c r="V26" s="40" t="s">
        <v>208</v>
      </c>
      <c r="W26" s="48">
        <v>30</v>
      </c>
      <c r="X26" s="48">
        <v>25</v>
      </c>
      <c r="Y26" s="48">
        <v>42</v>
      </c>
      <c r="Z26" s="45">
        <v>5.6</v>
      </c>
      <c r="AA26" s="60">
        <v>4</v>
      </c>
      <c r="AB26" s="50">
        <f>IF(W26="","",W26*X26*Y26/1000000)</f>
        <v>3.15E-2</v>
      </c>
      <c r="AC26" s="51">
        <f>IF(AA26="","",65/AB26*AA26)</f>
        <v>8253.9682539682544</v>
      </c>
      <c r="AD26" s="52">
        <v>4000</v>
      </c>
      <c r="AE26" s="53">
        <f>IF(ISERROR(AD26/AC26),"",AD26/AC26)</f>
        <v>0.48461538461538461</v>
      </c>
      <c r="AF26" s="40" t="s">
        <v>152</v>
      </c>
      <c r="AG26" s="54">
        <v>0.314</v>
      </c>
      <c r="AH26" s="53">
        <f>IF(ISERROR(S26*AG26),"",S26*AG26)</f>
        <v>1.9305185185185185</v>
      </c>
      <c r="AI26" s="53">
        <f>IF(ISERROR(T26+AE26+AH26),"",T26+AE26+AH26)</f>
        <v>8.5651339031339031</v>
      </c>
      <c r="AJ26" s="54">
        <v>0</v>
      </c>
      <c r="AK26" s="53">
        <f>IF(ISERROR(AW26*AJ26),"",AW26*AJ26)</f>
        <v>0</v>
      </c>
      <c r="AL26" s="54">
        <v>0</v>
      </c>
      <c r="AM26" s="53">
        <f>IF(ISERROR(AW26*AL26),"",AW26*AL26)</f>
        <v>0</v>
      </c>
      <c r="AN26" s="54">
        <v>0</v>
      </c>
      <c r="AO26" s="53">
        <f>IF(ISERROR(AW26*AN26),"",AW26*AN26)</f>
        <v>0</v>
      </c>
      <c r="AP26" s="53">
        <v>0</v>
      </c>
      <c r="AQ26" s="52">
        <v>0</v>
      </c>
      <c r="AR26" s="54">
        <v>0</v>
      </c>
      <c r="AS26" s="53">
        <f>IF(ISERROR(AW26*AR26),"",AW26*AR26)</f>
        <v>0</v>
      </c>
      <c r="AT26" s="53">
        <f>IF(ISERROR(AK26+AM26+AO26+AP26+AS26),"",AK26+AM26+AO26+AP26+AS26)</f>
        <v>0</v>
      </c>
      <c r="AU26" s="55">
        <f>AI26+AT26</f>
        <v>8.5651339031339031</v>
      </c>
      <c r="AV26" s="56">
        <f>IF(ISERROR((AW26-AU26)/AW26),"",(AW26-AU26)/AW26)</f>
        <v>0</v>
      </c>
      <c r="AW26" s="55">
        <f>AI26</f>
        <v>8.5651339031339031</v>
      </c>
      <c r="AX26" s="53">
        <f>IF(ISERROR(AY26*(1-AZ26)),"",AY26*(1-AZ26))</f>
        <v>39.99</v>
      </c>
      <c r="AY26" s="57">
        <v>39.99</v>
      </c>
      <c r="AZ26" s="54"/>
      <c r="BA26" s="49">
        <v>40</v>
      </c>
    </row>
    <row r="27" spans="1:53" ht="57" customHeight="1" x14ac:dyDescent="0.25">
      <c r="A27" s="37">
        <v>8</v>
      </c>
      <c r="B27" s="58"/>
      <c r="C27" s="39" t="s">
        <v>209</v>
      </c>
      <c r="D27" s="40" t="s">
        <v>55</v>
      </c>
      <c r="E27" s="40"/>
      <c r="F27" s="40" t="s">
        <v>221</v>
      </c>
      <c r="G27" s="41" t="s">
        <v>74</v>
      </c>
      <c r="H27" s="40" t="s">
        <v>210</v>
      </c>
      <c r="I27" s="40" t="s">
        <v>211</v>
      </c>
      <c r="J27" s="40" t="s">
        <v>162</v>
      </c>
      <c r="K27" s="40" t="s">
        <v>185</v>
      </c>
      <c r="L27" s="40" t="s">
        <v>212</v>
      </c>
      <c r="M27" s="40" t="s">
        <v>213</v>
      </c>
      <c r="N27" s="42" t="s">
        <v>223</v>
      </c>
      <c r="O27" s="43"/>
      <c r="P27" s="40" t="s">
        <v>65</v>
      </c>
      <c r="Q27" s="44">
        <v>68.400000000000006</v>
      </c>
      <c r="R27" s="45">
        <v>8.1</v>
      </c>
      <c r="S27" s="46">
        <f t="shared" ref="S27:S28" si="34">Q27/R27</f>
        <v>8.4444444444444446</v>
      </c>
      <c r="T27" s="46">
        <v>8.44</v>
      </c>
      <c r="U27" s="47"/>
      <c r="V27" s="40" t="s">
        <v>208</v>
      </c>
      <c r="W27" s="48">
        <v>30</v>
      </c>
      <c r="X27" s="48">
        <v>25</v>
      </c>
      <c r="Y27" s="48">
        <v>50</v>
      </c>
      <c r="Z27" s="45">
        <v>7.6</v>
      </c>
      <c r="AA27" s="60">
        <v>4</v>
      </c>
      <c r="AB27" s="50">
        <f>IF(W27="","",W27*X27*Y27/1000000)</f>
        <v>3.7499999999999999E-2</v>
      </c>
      <c r="AC27" s="51">
        <f>IF(AA27="","",65/AB27*AA27)</f>
        <v>6933.3333333333339</v>
      </c>
      <c r="AD27" s="52">
        <v>4000</v>
      </c>
      <c r="AE27" s="53">
        <f>IF(ISERROR(AD27/AC27),"",AD27/AC27)</f>
        <v>0.57692307692307687</v>
      </c>
      <c r="AF27" s="40" t="s">
        <v>214</v>
      </c>
      <c r="AG27" s="54">
        <v>0.314</v>
      </c>
      <c r="AH27" s="53">
        <f>IF(ISERROR(S27*AG27),"",S27*AG27)</f>
        <v>2.6515555555555554</v>
      </c>
      <c r="AI27" s="53">
        <f>IF(ISERROR(T27+AE27+AH27),"",T27+AE27+AH27)</f>
        <v>11.668478632478632</v>
      </c>
      <c r="AJ27" s="54">
        <v>0</v>
      </c>
      <c r="AK27" s="53">
        <f>IF(ISERROR(AW27*AJ27),"",AW27*AJ27)</f>
        <v>0</v>
      </c>
      <c r="AL27" s="54">
        <v>0</v>
      </c>
      <c r="AM27" s="53">
        <f>IF(ISERROR(AW27*AL27),"",AW27*AL27)</f>
        <v>0</v>
      </c>
      <c r="AN27" s="54">
        <v>0</v>
      </c>
      <c r="AO27" s="53">
        <f>IF(ISERROR(AW27*AN27),"",AW27*AN27)</f>
        <v>0</v>
      </c>
      <c r="AP27" s="53">
        <v>0</v>
      </c>
      <c r="AQ27" s="52">
        <v>0</v>
      </c>
      <c r="AR27" s="54">
        <v>0</v>
      </c>
      <c r="AS27" s="53">
        <f>IF(ISERROR(AW27*AR27),"",AW27*AR27)</f>
        <v>0</v>
      </c>
      <c r="AT27" s="53">
        <f>IF(ISERROR(AK27+AM27+AO27+AP27+AS27),"",AK27+AM27+AO27+AP27+AS27)</f>
        <v>0</v>
      </c>
      <c r="AU27" s="55">
        <f>IF(ISERROR(AI27+AT27),"",AI27+AT27)</f>
        <v>11.668478632478632</v>
      </c>
      <c r="AV27" s="56">
        <f>IF(ISERROR((AW27-AU27)/AW27),"",(AW27-AU27)/AW27)</f>
        <v>0</v>
      </c>
      <c r="AW27" s="55">
        <f t="shared" ref="AW27" si="35">AI27</f>
        <v>11.668478632478632</v>
      </c>
      <c r="AX27" s="53">
        <f t="shared" ref="AX27:AX28" si="36">IF(ISERROR(AY27*(1-AZ27)),"",AY27*(1-AZ27))</f>
        <v>45.99</v>
      </c>
      <c r="AY27" s="57">
        <v>45.99</v>
      </c>
      <c r="AZ27" s="54"/>
      <c r="BA27" s="49">
        <v>72</v>
      </c>
    </row>
    <row r="28" spans="1:53" ht="57" customHeight="1" x14ac:dyDescent="0.25">
      <c r="A28" s="37">
        <v>9</v>
      </c>
      <c r="B28" s="59"/>
      <c r="C28" s="39" t="s">
        <v>215</v>
      </c>
      <c r="D28" s="40" t="s">
        <v>55</v>
      </c>
      <c r="E28" s="40"/>
      <c r="F28" s="40" t="s">
        <v>221</v>
      </c>
      <c r="G28" s="41" t="s">
        <v>183</v>
      </c>
      <c r="H28" s="40" t="s">
        <v>154</v>
      </c>
      <c r="I28" s="40" t="s">
        <v>216</v>
      </c>
      <c r="J28" s="40" t="s">
        <v>217</v>
      </c>
      <c r="K28" s="40" t="s">
        <v>218</v>
      </c>
      <c r="L28" s="40" t="s">
        <v>79</v>
      </c>
      <c r="M28" s="40" t="s">
        <v>181</v>
      </c>
      <c r="N28" s="42" t="s">
        <v>224</v>
      </c>
      <c r="O28" s="43"/>
      <c r="P28" s="40" t="s">
        <v>65</v>
      </c>
      <c r="Q28" s="44">
        <v>78.5</v>
      </c>
      <c r="R28" s="45">
        <v>8.1</v>
      </c>
      <c r="S28" s="46">
        <f t="shared" si="34"/>
        <v>9.6913580246913593</v>
      </c>
      <c r="T28" s="46">
        <v>9.69</v>
      </c>
      <c r="U28" s="47"/>
      <c r="V28" s="40" t="s">
        <v>219</v>
      </c>
      <c r="W28" s="48">
        <v>30</v>
      </c>
      <c r="X28" s="48">
        <v>25</v>
      </c>
      <c r="Y28" s="48">
        <v>58</v>
      </c>
      <c r="Z28" s="45">
        <v>8.8000000000000007</v>
      </c>
      <c r="AA28" s="60">
        <v>4</v>
      </c>
      <c r="AB28" s="50">
        <f t="shared" ref="AB28" si="37">IF(W28="","",W28*X28*Y28/1000000)</f>
        <v>4.3499999999999997E-2</v>
      </c>
      <c r="AC28" s="51">
        <f t="shared" ref="AC28" si="38">IF(AA28="","",65/AB28*AA28)</f>
        <v>5977.0114942528744</v>
      </c>
      <c r="AD28" s="52">
        <v>4000</v>
      </c>
      <c r="AE28" s="53">
        <f t="shared" ref="AE28" si="39">IF(ISERROR(AD28/AC28),"",AD28/AC28)</f>
        <v>0.66923076923076918</v>
      </c>
      <c r="AF28" s="40" t="s">
        <v>220</v>
      </c>
      <c r="AG28" s="54">
        <v>0.314</v>
      </c>
      <c r="AH28" s="53">
        <f t="shared" ref="AH28" si="40">IF(ISERROR(S28*AG28),"",S28*AG28)</f>
        <v>3.0430864197530867</v>
      </c>
      <c r="AI28" s="53">
        <f t="shared" ref="AI28" si="41">IF(ISERROR(T28+AE28+AH28),"",T28+AE28+AH28)</f>
        <v>13.402317188983854</v>
      </c>
      <c r="AJ28" s="54">
        <v>0</v>
      </c>
      <c r="AK28" s="53">
        <f t="shared" ref="AK28" si="42">IF(ISERROR(AW28*AJ28),"",AW28*AJ28)</f>
        <v>0</v>
      </c>
      <c r="AL28" s="54">
        <v>0</v>
      </c>
      <c r="AM28" s="53">
        <f t="shared" ref="AM28" si="43">IF(ISERROR(AW28*AL28),"",AW28*AL28)</f>
        <v>0</v>
      </c>
      <c r="AN28" s="54">
        <v>0</v>
      </c>
      <c r="AO28" s="53">
        <f t="shared" ref="AO28" si="44">IF(ISERROR(AW28*AN28),"",AW28*AN28)</f>
        <v>0</v>
      </c>
      <c r="AP28" s="53">
        <v>0</v>
      </c>
      <c r="AQ28" s="52">
        <v>0</v>
      </c>
      <c r="AR28" s="54">
        <v>0</v>
      </c>
      <c r="AS28" s="53">
        <f t="shared" ref="AS28" si="45">IF(ISERROR(AW28*AR28),"",AW28*AR28)</f>
        <v>0</v>
      </c>
      <c r="AT28" s="53">
        <f t="shared" ref="AT28" si="46">IF(ISERROR(AK28+AM28+AO28+AP28+AS28),"",AK28+AM28+AO28+AP28+AS28)</f>
        <v>0</v>
      </c>
      <c r="AU28" s="55">
        <f t="shared" ref="AU28" si="47">IF(ISERROR(AI28+AT28),"",AI28+AT28)</f>
        <v>13.402317188983854</v>
      </c>
      <c r="AV28" s="56">
        <v>0</v>
      </c>
      <c r="AW28" s="55">
        <f>AI28</f>
        <v>13.402317188983854</v>
      </c>
      <c r="AX28" s="53">
        <f t="shared" si="36"/>
        <v>49.99</v>
      </c>
      <c r="AY28" s="57">
        <v>49.99</v>
      </c>
      <c r="AZ28" s="54"/>
      <c r="BA28" s="49">
        <v>88</v>
      </c>
    </row>
  </sheetData>
  <sheetProtection insertRows="0" deleteRows="0" sort="0"/>
  <protectedRanges>
    <protectedRange sqref="A29:J221 L29:BA221" name="Range1"/>
    <protectedRange sqref="K29:K219" name="Range1_1"/>
    <protectedRange sqref="E2:G7 E8:E10 G8:G10 E11:G16 E17:E19 G17:G19 L2:M28 O2:R28 Z2:AE28 E20:G25 E26:E28 G26:G28 A2:C28 AG2:BA28 U2:V28" name="Range1_3"/>
    <protectedRange sqref="H2:J28" name="Range1_4_1"/>
    <protectedRange sqref="K2:K28" name="Range1_1_2_1"/>
    <protectedRange sqref="AF2:AF28" name="Range1_2_1"/>
    <protectedRange sqref="D2:D8 D10:D17 D19:D26 D28" name="Range1_6"/>
    <protectedRange sqref="D9 D18 D27" name="Range1_8"/>
    <protectedRange sqref="S2:T28" name="Range1_12"/>
    <protectedRange sqref="F8:F10 F17:F19 F26:F28" name="Range1_2"/>
  </protectedRanges>
  <mergeCells count="9">
    <mergeCell ref="B23:B25"/>
    <mergeCell ref="B26:B28"/>
    <mergeCell ref="B5:B7"/>
    <mergeCell ref="B8:B10"/>
    <mergeCell ref="B11:B13"/>
    <mergeCell ref="B14:B16"/>
    <mergeCell ref="B17:B19"/>
    <mergeCell ref="B20:B22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2025-11-11T12:20:25Z</dcterms:created>
  <dcterms:modified xsi:type="dcterms:W3CDTF">2025-11-11T12:26:14Z</dcterms:modified>
</cp:coreProperties>
</file>