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6B1879A4-2AD3-47A7-8E5F-7A76AECEEE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" i="5" l="1"/>
  <c r="AE3" i="5" s="1"/>
  <c r="AC4" i="5"/>
  <c r="AE4" i="5" s="1"/>
  <c r="AC5" i="5"/>
  <c r="AE5" i="5" s="1"/>
  <c r="BC3" i="5" l="1"/>
  <c r="BC4" i="5"/>
  <c r="BC5" i="5"/>
  <c r="BC2" i="5"/>
  <c r="BB5" i="5"/>
  <c r="BA5" i="5"/>
  <c r="AX5" i="5"/>
  <c r="AR5" i="5"/>
  <c r="AO5" i="5"/>
  <c r="AM5" i="5"/>
  <c r="AJ5" i="5"/>
  <c r="BB4" i="5"/>
  <c r="BA4" i="5"/>
  <c r="AX4" i="5"/>
  <c r="AR4" i="5"/>
  <c r="AO4" i="5"/>
  <c r="AM4" i="5"/>
  <c r="AJ4" i="5"/>
  <c r="BB3" i="5"/>
  <c r="BA3" i="5"/>
  <c r="AX3" i="5"/>
  <c r="AR3" i="5"/>
  <c r="AO3" i="5"/>
  <c r="AM3" i="5"/>
  <c r="AJ3" i="5"/>
  <c r="BB2" i="5"/>
  <c r="BA2" i="5"/>
  <c r="AX2" i="5"/>
  <c r="AR2" i="5"/>
  <c r="AO2" i="5"/>
  <c r="AM2" i="5"/>
  <c r="AJ2" i="5"/>
  <c r="AC2" i="5"/>
  <c r="AE2" i="5" s="1"/>
  <c r="AS2" i="5" l="1"/>
  <c r="AG5" i="5"/>
  <c r="AK5" i="5" s="1"/>
  <c r="AG4" i="5"/>
  <c r="AK4" i="5" s="1"/>
  <c r="AG3" i="5"/>
  <c r="AK3" i="5" s="1"/>
  <c r="AG2" i="5"/>
  <c r="AK2" i="5" s="1"/>
  <c r="AS3" i="5"/>
  <c r="AS5" i="5"/>
  <c r="AS4" i="5"/>
  <c r="AT2" i="5" l="1"/>
  <c r="AT5" i="5"/>
  <c r="AT3" i="5"/>
  <c r="AT4" i="5"/>
  <c r="AU4" i="5" l="1"/>
  <c r="AZ4" i="5"/>
  <c r="AU5" i="5"/>
  <c r="AZ5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<sst xmlns="http://schemas.openxmlformats.org/spreadsheetml/2006/main" count="128" uniqueCount="83">
  <si>
    <t>Brand</t>
  </si>
  <si>
    <t>Package Type</t>
  </si>
  <si>
    <t>Licensor</t>
  </si>
  <si>
    <t>China</t>
  </si>
  <si>
    <t>Normal</t>
  </si>
  <si>
    <t>Martha Stewart (Bath) 5%</t>
  </si>
  <si>
    <t>Martha Stewart</t>
  </si>
  <si>
    <t>Shanghai,China</t>
  </si>
  <si>
    <t>Shower Curtain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</si>
  <si>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</si>
  <si>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</si>
  <si>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</si>
  <si>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</si>
  <si>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</si>
  <si>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</si>
  <si>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</si>
  <si>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</si>
  <si>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</si>
  <si>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</si>
  <si>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</si>
  <si>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</si>
  <si>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</si>
  <si>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</si>
  <si>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</si>
  <si>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</si>
  <si>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</si>
  <si>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</si>
  <si>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</si>
  <si>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</si>
  <si>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</si>
  <si>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</si>
  <si>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</si>
  <si>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</si>
  <si>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</si>
  <si>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</si>
  <si>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</si>
  <si>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</si>
  <si>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</si>
  <si>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</si>
  <si>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</si>
  <si>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</si>
  <si>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</si>
  <si>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</si>
  <si>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</si>
  <si>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</si>
  <si>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</si>
  <si>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</si>
  <si>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</si>
  <si>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</si>
  <si>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</si>
  <si>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</si>
  <si>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</si>
  <si>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</si>
  <si>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</si>
  <si>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</si>
  <si>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</si>
  <si>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</si>
  <si>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</si>
  <si>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</si>
  <si>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</si>
  <si>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</si>
  <si>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</si>
  <si>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</si>
  <si>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</si>
  <si>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</si>
  <si>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</si>
  <si>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</si>
  <si>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Materiel: 100% polyester,190gsm slub print , 12 buttonholes             Weight:190gsm  </t>
  </si>
  <si>
    <t>6303.91.0020</t>
  </si>
  <si>
    <t>MS ELLIE GEO SC</t>
  </si>
  <si>
    <t>NEUTRAL</t>
  </si>
  <si>
    <t>MS MURRAY LEAVES SC</t>
  </si>
  <si>
    <t>SAGE</t>
  </si>
  <si>
    <t>MS MARTHA'S GARDEN SC</t>
  </si>
  <si>
    <t>YELLOW/SAGE</t>
  </si>
  <si>
    <t>BLUE</t>
  </si>
  <si>
    <t>100% polyester printed SC</t>
  </si>
  <si>
    <t>Bellyband + plastic hanger</t>
  </si>
  <si>
    <t>MT70-0750</t>
    <phoneticPr fontId="13" type="noConversion"/>
  </si>
  <si>
    <t>MT70-0751</t>
  </si>
  <si>
    <t>MT70-0752</t>
  </si>
  <si>
    <t>MT70-0753</t>
  </si>
  <si>
    <t>72x72"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</si>
</sst>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 &quot;¥&quot;* #,##0.00_ ;_ &quot;¥&quot;* \-#,##0.00_ ;_ &quot;¥&quot;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_(* #,##0_);_(* \(#,##0\);_(* &quot;-&quot;??_);_(@_)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</numFmts>
  <fonts count="14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charset val="134"/>
    </font>
    <font>
      <sz val="8"/>
      <name val="Arial"/>
      <family val="2"/>
    </font>
    <font>
      <sz val="10"/>
      <name val="Arial"/>
      <family val="2"/>
      <charset val="177"/>
    </font>
    <font>
      <sz val="9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8" fillId="0" borderId="0"/>
    <xf numFmtId="177" fontId="1" fillId="0" borderId="0" applyFont="0" applyFill="0" applyBorder="0" applyAlignment="0" applyProtection="0"/>
    <xf numFmtId="182" fontId="4" fillId="0" borderId="0" applyProtection="0"/>
    <xf numFmtId="0" fontId="1" fillId="0" borderId="0"/>
    <xf numFmtId="0" fontId="12" fillId="0" borderId="0"/>
    <xf numFmtId="0" fontId="4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180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184" fontId="0" fillId="0" borderId="2" xfId="0" applyNumberFormat="1" applyBorder="1"/>
    <xf numFmtId="185" fontId="0" fillId="0" borderId="1" xfId="0" applyNumberForma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178" fontId="11" fillId="8" borderId="1" xfId="16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4" fillId="5" borderId="1" xfId="0" applyFont="1" applyFill="1" applyBorder="1"/>
    <xf numFmtId="183" fontId="3" fillId="0" borderId="1" xfId="0" applyNumberFormat="1" applyFont="1" applyBorder="1"/>
  </cellXfs>
  <cellStyles count="28">
    <cellStyle name="_ET_STYLE_NoName_00_" xfId="13" xr:uid="{33E1DF0A-754D-4083-90AC-51F5622229E7}"/>
    <cellStyle name="_ET_STYLE_NoName_00__JLA BBB quotation sheet -9.13 3" xfId="23" xr:uid="{BB2955C2-363C-433E-89C1-6B81ADA7C9EA}"/>
    <cellStyle name="_Spr NYM BBB Bath Accessory Quote  - Heather updated 033111 xls" xfId="15" xr:uid="{22D42588-4D67-4E52-9AAB-92827D6EBD0C}"/>
    <cellStyle name="Comma 12" xfId="22" xr:uid="{C143492F-49F0-4D82-A76F-5713C7B2DCA2}"/>
    <cellStyle name="Comma 5" xfId="6" xr:uid="{214E895C-E08B-4D4A-929F-E529946AC668}"/>
    <cellStyle name="Currency 15" xfId="8" xr:uid="{16B78581-3E22-4CE0-8590-B15F75E54F83}"/>
    <cellStyle name="Currency 2" xfId="17" xr:uid="{16E0EEA7-1EC9-4AB6-A8C5-D1D375984F1C}"/>
    <cellStyle name="Currency_BBB Fall 11 Bath Coordinates Commitment Sheet070511" xfId="16" xr:uid="{C760722F-0DF7-414F-BD45-3A9CB95DADDB}"/>
    <cellStyle name="Normal 2" xfId="4" xr:uid="{7DCAA5FD-EA4B-42A1-8489-4FAC79BED569}"/>
    <cellStyle name="Normal 2 18 2" xfId="1" xr:uid="{1BA08453-9F65-454B-A4A0-7177E70831F2}"/>
    <cellStyle name="Normal 2 3" xfId="21" xr:uid="{582E2D67-6650-4511-95FD-CD8BE50F42A6}"/>
    <cellStyle name="Normal 2 32" xfId="19" xr:uid="{9646D6AB-4B89-45B7-BC12-2633D07BE6EC}"/>
    <cellStyle name="Normal 3" xfId="11" xr:uid="{779679FD-79D1-4D8B-AD54-9D77CE7BE25C}"/>
    <cellStyle name="Normal 65" xfId="9" xr:uid="{9EF702BA-06A2-4659-AA0A-96E26EE22697}"/>
    <cellStyle name="Normal 69" xfId="24" xr:uid="{D9FA7D0C-7C9A-49C3-B3EE-AD9A64FFCF38}"/>
    <cellStyle name="Normal 70" xfId="18" xr:uid="{ADAE4E99-C505-42F8-8956-37EE7C40A506}"/>
    <cellStyle name="Normal_Sheet1" xfId="26" xr:uid="{701648D8-8D34-4900-8F02-346BB57BD60F}"/>
    <cellStyle name="Percent 2" xfId="5" xr:uid="{03D1C999-4950-4181-BE4E-A215D8708A70}"/>
    <cellStyle name="Percent 3" xfId="14" xr:uid="{A1004C0F-8E41-485C-BE99-250143269CEC}"/>
    <cellStyle name="Percent 4" xfId="27" xr:uid="{431310E8-449C-443C-AF97-5BE005EA77FB}"/>
    <cellStyle name="Style 1" xfId="3" xr:uid="{F4609D05-B161-47A5-8040-F8D4BA086F06}"/>
    <cellStyle name="Style 1 2" xfId="7" xr:uid="{A389DC34-ED63-4514-A03F-66257C74D5C4}"/>
    <cellStyle name="Style 1 2 2" xfId="20" xr:uid="{ADBE2112-906D-4CC2-9903-2A865419D13C}"/>
    <cellStyle name="常规" xfId="0" builtinId="0"/>
    <cellStyle name="样式 1" xfId="12" xr:uid="{A72E3335-7FE1-45D8-A2CA-5E74E2AE1B6C}"/>
    <cellStyle name="样式 1 2" xfId="2" xr:uid="{DC9B73B6-A1E9-48DB-83A0-64D6E1D16DDF}"/>
    <cellStyle name="样式 1 2 2" xfId="10" xr:uid="{2C812349-2F2B-4C96-96E6-C2E110CE383D}"/>
    <cellStyle name="样式 1 2 3" xfId="25" xr:uid="{C6AFE9E7-69EC-4ED8-BE62-E529AC4FFE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92D050"/>
  </sheetPr>
  <dimension ref="A1:BH5"/>
  <sheetViews>
    <sheetView tabSelected="1" zoomScale="99" zoomScaleNormal="99" workbookViewId="0">
      <selection activeCell="J4" sqref="J4"/>
    </sheetView>
  </sheetViews>
  <sheetFormatPr defaultColWidth="9.140625" defaultRowHeight="15"/>
  <cols>
    <col min="1" max="1" width="10.140625" style="3" customWidth="1"/>
    <col min="2" max="2" width="7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9.7109375" style="2" customWidth="1"/>
    <col min="8" max="8" width="18.140625" style="2" customWidth="1"/>
    <col min="9" max="9" width="18.7109375" style="2" customWidth="1"/>
    <col min="10" max="10" width="22.5703125" style="2" customWidth="1"/>
    <col min="11" max="11" width="8.42578125" style="55" customWidth="1"/>
    <col min="12" max="12" width="18.7109375" style="2" customWidth="1"/>
    <col min="13" max="13" width="10.42578125" style="2" customWidth="1"/>
    <col min="14" max="14" width="6.140625" style="2" customWidth="1"/>
    <col min="15" max="15" width="13.570312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51" customWidth="1"/>
    <col min="22" max="22" width="8.7109375" style="51" customWidth="1"/>
    <col min="23" max="23" width="8.5703125" style="51" customWidth="1"/>
    <col min="24" max="24" width="8.140625" style="51" customWidth="1"/>
    <col min="25" max="25" width="8.7109375" style="51" customWidth="1"/>
    <col min="26" max="26" width="7.140625" style="51" customWidth="1"/>
    <col min="27" max="27" width="9" style="5" customWidth="1"/>
    <col min="28" max="28" width="6.28515625" style="6" customWidth="1"/>
    <col min="29" max="29" width="10" style="54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2" width="9.2851562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11.1406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>
      <c r="A1" s="8" t="s">
        <v>10</v>
      </c>
      <c r="B1" s="8" t="s">
        <v>11</v>
      </c>
      <c r="C1" s="9" t="s">
        <v>12</v>
      </c>
      <c r="D1" s="10" t="s">
        <v>0</v>
      </c>
      <c r="E1" s="10" t="s">
        <v>2</v>
      </c>
      <c r="F1" s="11" t="s">
        <v>13</v>
      </c>
      <c r="G1" s="9" t="s">
        <v>14</v>
      </c>
      <c r="H1" s="12" t="s">
        <v>15</v>
      </c>
      <c r="I1" s="13" t="s">
        <v>16</v>
      </c>
      <c r="J1" s="12" t="s">
        <v>17</v>
      </c>
      <c r="K1" s="13" t="s">
        <v>66</v>
      </c>
      <c r="L1" s="12" t="s">
        <v>18</v>
      </c>
      <c r="M1" s="12" t="s">
        <v>19</v>
      </c>
      <c r="N1" s="9" t="s">
        <v>20</v>
      </c>
      <c r="O1" s="9" t="s">
        <v>21</v>
      </c>
      <c r="P1" s="9" t="s">
        <v>22</v>
      </c>
      <c r="Q1" s="13" t="s">
        <v>23</v>
      </c>
      <c r="R1" s="14" t="s">
        <v>54</v>
      </c>
      <c r="S1" s="15" t="s">
        <v>1</v>
      </c>
      <c r="T1" s="8" t="s">
        <v>47</v>
      </c>
      <c r="U1" s="49" t="s">
        <v>48</v>
      </c>
      <c r="V1" s="49" t="s">
        <v>49</v>
      </c>
      <c r="W1" s="49" t="s">
        <v>50</v>
      </c>
      <c r="X1" s="49" t="s">
        <v>24</v>
      </c>
      <c r="Y1" s="49" t="s">
        <v>25</v>
      </c>
      <c r="Z1" s="49" t="s">
        <v>26</v>
      </c>
      <c r="AA1" s="16" t="s">
        <v>27</v>
      </c>
      <c r="AB1" s="17" t="s">
        <v>28</v>
      </c>
      <c r="AC1" s="52" t="s">
        <v>29</v>
      </c>
      <c r="AD1" s="39" t="s">
        <v>52</v>
      </c>
      <c r="AE1" s="19" t="s">
        <v>30</v>
      </c>
      <c r="AF1" s="8" t="s">
        <v>31</v>
      </c>
      <c r="AG1" s="20" t="s">
        <v>32</v>
      </c>
      <c r="AH1" s="8" t="s">
        <v>33</v>
      </c>
      <c r="AI1" s="21" t="s">
        <v>34</v>
      </c>
      <c r="AJ1" s="22" t="s">
        <v>35</v>
      </c>
      <c r="AK1" s="20" t="s">
        <v>36</v>
      </c>
      <c r="AL1" s="21" t="s">
        <v>37</v>
      </c>
      <c r="AM1" s="20" t="s">
        <v>38</v>
      </c>
      <c r="AN1" s="21" t="s">
        <v>56</v>
      </c>
      <c r="AO1" s="20" t="s">
        <v>57</v>
      </c>
      <c r="AP1" s="23" t="s">
        <v>58</v>
      </c>
      <c r="AQ1" s="21" t="s">
        <v>59</v>
      </c>
      <c r="AR1" s="20" t="s">
        <v>60</v>
      </c>
      <c r="AS1" s="20" t="s">
        <v>39</v>
      </c>
      <c r="AT1" s="24" t="s">
        <v>40</v>
      </c>
      <c r="AU1" s="25" t="s">
        <v>41</v>
      </c>
      <c r="AV1" s="26" t="s">
        <v>55</v>
      </c>
      <c r="AW1" s="27" t="s">
        <v>42</v>
      </c>
      <c r="AX1" s="25" t="s">
        <v>43</v>
      </c>
      <c r="AY1" s="8" t="s">
        <v>65</v>
      </c>
      <c r="AZ1" s="20" t="s">
        <v>44</v>
      </c>
      <c r="BA1" s="20" t="s">
        <v>45</v>
      </c>
      <c r="BB1" s="20" t="s">
        <v>46</v>
      </c>
      <c r="BC1" s="18" t="s">
        <v>53</v>
      </c>
      <c r="BD1" s="40" t="s">
        <v>51</v>
      </c>
      <c r="BE1" s="40" t="s">
        <v>64</v>
      </c>
      <c r="BF1" s="42" t="s">
        <v>61</v>
      </c>
      <c r="BG1" s="42" t="s">
        <v>62</v>
      </c>
      <c r="BH1" s="42" t="s">
        <v>63</v>
      </c>
    </row>
    <row r="2" spans="1:60" customFormat="1" ht="75.75" customHeight="1">
      <c r="A2" s="29">
        <v>1</v>
      </c>
      <c r="B2" s="1"/>
      <c r="C2" s="1"/>
      <c r="D2" s="1" t="s">
        <v>6</v>
      </c>
      <c r="E2" s="1" t="s">
        <v>5</v>
      </c>
      <c r="F2" s="1" t="s">
        <v>8</v>
      </c>
      <c r="G2" s="43" t="s">
        <v>69</v>
      </c>
      <c r="H2" s="28" t="s">
        <v>69</v>
      </c>
      <c r="I2" s="57" t="s">
        <v>76</v>
      </c>
      <c r="J2" s="28" t="s">
        <v>67</v>
      </c>
      <c r="K2" s="57" t="s">
        <v>76</v>
      </c>
      <c r="L2" s="59" t="s">
        <v>82</v>
      </c>
      <c r="M2" s="44" t="s">
        <v>70</v>
      </c>
      <c r="N2" s="1"/>
      <c r="O2" s="58" t="s">
        <v>78</v>
      </c>
      <c r="P2" s="45"/>
      <c r="Q2" s="1" t="s">
        <v>9</v>
      </c>
      <c r="R2" s="46">
        <v>4.5999999999999996</v>
      </c>
      <c r="S2" s="1" t="s">
        <v>4</v>
      </c>
      <c r="T2" s="1" t="s">
        <v>77</v>
      </c>
      <c r="U2" s="50">
        <v>43</v>
      </c>
      <c r="V2" s="50">
        <v>30</v>
      </c>
      <c r="W2" s="50">
        <v>35</v>
      </c>
      <c r="X2" s="50">
        <v>43</v>
      </c>
      <c r="Y2" s="50">
        <v>30</v>
      </c>
      <c r="Z2" s="50">
        <v>35</v>
      </c>
      <c r="AA2" s="35">
        <v>4</v>
      </c>
      <c r="AB2" s="36">
        <v>12</v>
      </c>
      <c r="AC2" s="53">
        <f>IF(X2="","",X2*Y2*Z2/1000000)</f>
        <v>4.4999999999999998E-2</v>
      </c>
      <c r="AD2" s="35">
        <v>56</v>
      </c>
      <c r="AE2" s="31">
        <f>IF(AB2="","",AD2/AC2*AB2)</f>
        <v>14933</v>
      </c>
      <c r="AF2" s="37">
        <v>3000</v>
      </c>
      <c r="AG2" s="32">
        <f>IF(ISERROR(AF2/AE2),"",AF2/AE2)</f>
        <v>0.2</v>
      </c>
      <c r="AH2" s="47" t="s">
        <v>68</v>
      </c>
      <c r="AI2" s="38">
        <v>0.38800000000000001</v>
      </c>
      <c r="AJ2" s="32">
        <f t="shared" ref="AJ2:AJ5" si="0">IF(ISERROR(R2*AI2),"",R2*AI2)</f>
        <v>1.78</v>
      </c>
      <c r="AK2" s="32">
        <f t="shared" ref="AK2:AK5" si="1">IF(ISERROR(R2+AG2+AJ2),"",R2+AG2+AJ2)</f>
        <v>6.58</v>
      </c>
      <c r="AL2" s="33">
        <v>0.01</v>
      </c>
      <c r="AM2" s="32">
        <f t="shared" ref="AM2:AM5" si="2">IF(ISERROR(AV2*AL2),"",AV2*AL2)</f>
        <v>0.12</v>
      </c>
      <c r="AN2" s="33">
        <v>0.08</v>
      </c>
      <c r="AO2" s="32">
        <f t="shared" ref="AO2:AO5" si="3">IF(ISERROR(AV2*AN2),"",AV2*AN2)</f>
        <v>0.95</v>
      </c>
      <c r="AP2" s="41"/>
      <c r="AQ2" s="33">
        <v>7.4999999999999997E-2</v>
      </c>
      <c r="AR2" s="32">
        <f t="shared" ref="AR2:AR5" si="4">IF(ISERROR(AV2*AQ2),"",AV2*AQ2)</f>
        <v>0.89</v>
      </c>
      <c r="AS2" s="32">
        <f t="shared" ref="AS2:AS5" si="5">IF(ISERROR(AM2+AO2+AR2),"",AM2+AO2+AR2)</f>
        <v>1.96</v>
      </c>
      <c r="AT2" s="32">
        <f t="shared" ref="AT2:AT5" si="6">IF(ISERROR(AK2+AS2),"",AK2+AS2)</f>
        <v>8.5399999999999991</v>
      </c>
      <c r="AU2" s="34">
        <f t="shared" ref="AU2:AU5" si="7">IF(ISERROR((AV2-AT2)/AV2),"",(AV2-AT2)/AV2)</f>
        <v>0.27929999999999999</v>
      </c>
      <c r="AV2" s="48">
        <v>11.85</v>
      </c>
      <c r="AW2" s="56">
        <v>26.99</v>
      </c>
      <c r="AX2" s="34">
        <f>IF(ISERROR((AW2-AV2)/AW2),"",(AW2-AV2)/AW2)</f>
        <v>0.56089999999999995</v>
      </c>
      <c r="AY2" s="1"/>
      <c r="AZ2" s="32">
        <f>IF(ISERROR(AT2*AY2),"",AT2*AY2)</f>
        <v>0</v>
      </c>
      <c r="BA2" s="32">
        <f>IF(ISERROR(AV2*AY2),"",AV2*AY2)</f>
        <v>0</v>
      </c>
      <c r="BB2" s="32">
        <f>IF(ISERROR(AW2*AY2),"",AW2*AY2)</f>
        <v>0</v>
      </c>
      <c r="BC2" s="30">
        <f t="shared" ref="BC2:BC5" si="8">IF(U2="","",U2*V2*W2/1000000/AB2*AY2)</f>
        <v>0</v>
      </c>
      <c r="BD2" s="1"/>
      <c r="BE2" s="1"/>
      <c r="BF2" t="s">
        <v>7</v>
      </c>
      <c r="BG2" t="s">
        <v>3</v>
      </c>
    </row>
    <row r="3" spans="1:60" customFormat="1" ht="75.75" customHeight="1">
      <c r="A3" s="29">
        <v>2</v>
      </c>
      <c r="B3" s="1"/>
      <c r="C3" s="1"/>
      <c r="D3" s="1" t="s">
        <v>6</v>
      </c>
      <c r="E3" s="1" t="s">
        <v>5</v>
      </c>
      <c r="F3" s="1" t="s">
        <v>8</v>
      </c>
      <c r="G3" s="43" t="s">
        <v>71</v>
      </c>
      <c r="H3" s="28" t="s">
        <v>71</v>
      </c>
      <c r="I3" s="57" t="s">
        <v>76</v>
      </c>
      <c r="J3" s="28" t="s">
        <v>67</v>
      </c>
      <c r="K3" s="57" t="s">
        <v>76</v>
      </c>
      <c r="L3" s="59" t="s">
        <v>82</v>
      </c>
      <c r="M3" s="44" t="s">
        <v>72</v>
      </c>
      <c r="N3" s="1"/>
      <c r="O3" s="58" t="s">
        <v>79</v>
      </c>
      <c r="P3" s="45"/>
      <c r="Q3" s="1" t="s">
        <v>9</v>
      </c>
      <c r="R3" s="46">
        <v>4.5999999999999996</v>
      </c>
      <c r="S3" s="1" t="s">
        <v>4</v>
      </c>
      <c r="T3" s="1" t="s">
        <v>77</v>
      </c>
      <c r="U3" s="50">
        <v>43</v>
      </c>
      <c r="V3" s="50">
        <v>30</v>
      </c>
      <c r="W3" s="50">
        <v>35</v>
      </c>
      <c r="X3" s="50">
        <v>43</v>
      </c>
      <c r="Y3" s="50">
        <v>30</v>
      </c>
      <c r="Z3" s="50">
        <v>35</v>
      </c>
      <c r="AA3" s="35">
        <v>4</v>
      </c>
      <c r="AB3" s="36">
        <v>12</v>
      </c>
      <c r="AC3" s="53">
        <f t="shared" ref="AC3:AC5" si="9">IF(X3="","",X3*Y3*Z3/1000000)</f>
        <v>4.4999999999999998E-2</v>
      </c>
      <c r="AD3" s="35">
        <v>56</v>
      </c>
      <c r="AE3" s="31">
        <f t="shared" ref="AE3:AE5" si="10">IF(AB3="","",AD3/AC3*AB3)</f>
        <v>14933</v>
      </c>
      <c r="AF3" s="37">
        <v>3000</v>
      </c>
      <c r="AG3" s="32">
        <f t="shared" ref="AG3:AG5" si="11">IF(ISERROR(AF3/AE3),"",AF3/AE3)</f>
        <v>0.2</v>
      </c>
      <c r="AH3" s="47" t="s">
        <v>68</v>
      </c>
      <c r="AI3" s="38">
        <v>0.38800000000000001</v>
      </c>
      <c r="AJ3" s="32">
        <f t="shared" si="0"/>
        <v>1.78</v>
      </c>
      <c r="AK3" s="32">
        <f t="shared" si="1"/>
        <v>6.58</v>
      </c>
      <c r="AL3" s="33">
        <v>0.01</v>
      </c>
      <c r="AM3" s="32">
        <f t="shared" si="2"/>
        <v>0.12</v>
      </c>
      <c r="AN3" s="33">
        <v>0.08</v>
      </c>
      <c r="AO3" s="32">
        <f t="shared" si="3"/>
        <v>0.95</v>
      </c>
      <c r="AP3" s="41"/>
      <c r="AQ3" s="33">
        <v>7.4999999999999997E-2</v>
      </c>
      <c r="AR3" s="32">
        <f t="shared" si="4"/>
        <v>0.89</v>
      </c>
      <c r="AS3" s="32">
        <f t="shared" si="5"/>
        <v>1.96</v>
      </c>
      <c r="AT3" s="32">
        <f t="shared" si="6"/>
        <v>8.5399999999999991</v>
      </c>
      <c r="AU3" s="34">
        <f t="shared" si="7"/>
        <v>0.27929999999999999</v>
      </c>
      <c r="AV3" s="48">
        <v>11.85</v>
      </c>
      <c r="AW3" s="56">
        <v>26.99</v>
      </c>
      <c r="AX3" s="34">
        <f t="shared" ref="AX3:AX5" si="12">IF(ISERROR((AW3-AV3)/AW3),"",(AW3-AV3)/AW3)</f>
        <v>0.56089999999999995</v>
      </c>
      <c r="AY3" s="1"/>
      <c r="AZ3" s="32">
        <f t="shared" ref="AZ3:AZ5" si="13">IF(ISERROR(AT3*AY3),"",AT3*AY3)</f>
        <v>0</v>
      </c>
      <c r="BA3" s="32">
        <f t="shared" ref="BA3:BA5" si="14">IF(ISERROR(AV3*AY3),"",AV3*AY3)</f>
        <v>0</v>
      </c>
      <c r="BB3" s="32">
        <f t="shared" ref="BB3:BB5" si="15">IF(ISERROR(AW3*AY3),"",AW3*AY3)</f>
        <v>0</v>
      </c>
      <c r="BC3" s="30">
        <f t="shared" si="8"/>
        <v>0</v>
      </c>
      <c r="BD3" s="1"/>
      <c r="BE3" s="1"/>
      <c r="BF3" t="s">
        <v>7</v>
      </c>
      <c r="BG3" t="s">
        <v>3</v>
      </c>
    </row>
    <row r="4" spans="1:60" customFormat="1" ht="75.75" customHeight="1">
      <c r="A4" s="29">
        <v>3</v>
      </c>
      <c r="B4" s="1"/>
      <c r="C4" s="1"/>
      <c r="D4" s="1" t="s">
        <v>6</v>
      </c>
      <c r="E4" s="1" t="s">
        <v>5</v>
      </c>
      <c r="F4" s="1" t="s">
        <v>8</v>
      </c>
      <c r="G4" s="43" t="s">
        <v>73</v>
      </c>
      <c r="H4" s="28" t="s">
        <v>73</v>
      </c>
      <c r="I4" s="57" t="s">
        <v>76</v>
      </c>
      <c r="J4" s="28" t="s">
        <v>67</v>
      </c>
      <c r="K4" s="57" t="s">
        <v>76</v>
      </c>
      <c r="L4" s="59" t="s">
        <v>82</v>
      </c>
      <c r="M4" s="44" t="s">
        <v>74</v>
      </c>
      <c r="N4" s="1"/>
      <c r="O4" s="58" t="s">
        <v>80</v>
      </c>
      <c r="P4" s="45"/>
      <c r="Q4" s="1" t="s">
        <v>9</v>
      </c>
      <c r="R4" s="46">
        <v>4.5999999999999996</v>
      </c>
      <c r="S4" s="1" t="s">
        <v>4</v>
      </c>
      <c r="T4" s="1" t="s">
        <v>77</v>
      </c>
      <c r="U4" s="50">
        <v>43</v>
      </c>
      <c r="V4" s="50">
        <v>30</v>
      </c>
      <c r="W4" s="50">
        <v>35</v>
      </c>
      <c r="X4" s="50">
        <v>43</v>
      </c>
      <c r="Y4" s="50">
        <v>30</v>
      </c>
      <c r="Z4" s="50">
        <v>35</v>
      </c>
      <c r="AA4" s="35">
        <v>4</v>
      </c>
      <c r="AB4" s="36">
        <v>12</v>
      </c>
      <c r="AC4" s="53">
        <f t="shared" si="9"/>
        <v>4.4999999999999998E-2</v>
      </c>
      <c r="AD4" s="35">
        <v>56</v>
      </c>
      <c r="AE4" s="31">
        <f t="shared" si="10"/>
        <v>14933</v>
      </c>
      <c r="AF4" s="37">
        <v>3000</v>
      </c>
      <c r="AG4" s="32">
        <f t="shared" si="11"/>
        <v>0.2</v>
      </c>
      <c r="AH4" s="47" t="s">
        <v>68</v>
      </c>
      <c r="AI4" s="38">
        <v>0.38800000000000001</v>
      </c>
      <c r="AJ4" s="32">
        <f t="shared" si="0"/>
        <v>1.78</v>
      </c>
      <c r="AK4" s="32">
        <f t="shared" si="1"/>
        <v>6.58</v>
      </c>
      <c r="AL4" s="33">
        <v>0.01</v>
      </c>
      <c r="AM4" s="32">
        <f t="shared" si="2"/>
        <v>0.12</v>
      </c>
      <c r="AN4" s="33">
        <v>0.08</v>
      </c>
      <c r="AO4" s="32">
        <f t="shared" si="3"/>
        <v>0.95</v>
      </c>
      <c r="AP4" s="41"/>
      <c r="AQ4" s="33">
        <v>7.4999999999999997E-2</v>
      </c>
      <c r="AR4" s="32">
        <f t="shared" si="4"/>
        <v>0.89</v>
      </c>
      <c r="AS4" s="32">
        <f t="shared" si="5"/>
        <v>1.96</v>
      </c>
      <c r="AT4" s="32">
        <f t="shared" si="6"/>
        <v>8.5399999999999991</v>
      </c>
      <c r="AU4" s="34">
        <f t="shared" si="7"/>
        <v>0.27929999999999999</v>
      </c>
      <c r="AV4" s="48">
        <v>11.85</v>
      </c>
      <c r="AW4" s="56">
        <v>26.99</v>
      </c>
      <c r="AX4" s="34">
        <f t="shared" si="12"/>
        <v>0.56089999999999995</v>
      </c>
      <c r="AY4" s="1"/>
      <c r="AZ4" s="32">
        <f t="shared" si="13"/>
        <v>0</v>
      </c>
      <c r="BA4" s="32">
        <f t="shared" si="14"/>
        <v>0</v>
      </c>
      <c r="BB4" s="32">
        <f t="shared" si="15"/>
        <v>0</v>
      </c>
      <c r="BC4" s="30">
        <f t="shared" si="8"/>
        <v>0</v>
      </c>
      <c r="BD4" s="1"/>
      <c r="BE4" s="1"/>
      <c r="BF4" t="s">
        <v>7</v>
      </c>
      <c r="BG4" t="s">
        <v>3</v>
      </c>
    </row>
    <row r="5" spans="1:60" customFormat="1" ht="75.75" customHeight="1">
      <c r="A5" s="29">
        <v>4</v>
      </c>
      <c r="B5" s="1"/>
      <c r="C5" s="1"/>
      <c r="D5" s="1" t="s">
        <v>6</v>
      </c>
      <c r="E5" s="1" t="s">
        <v>5</v>
      </c>
      <c r="F5" s="1" t="s">
        <v>8</v>
      </c>
      <c r="G5" s="43" t="s">
        <v>69</v>
      </c>
      <c r="H5" s="28" t="s">
        <v>69</v>
      </c>
      <c r="I5" s="57" t="s">
        <v>76</v>
      </c>
      <c r="J5" s="28" t="s">
        <v>67</v>
      </c>
      <c r="K5" s="57" t="s">
        <v>76</v>
      </c>
      <c r="L5" s="59" t="s">
        <v>82</v>
      </c>
      <c r="M5" s="44" t="s">
        <v>75</v>
      </c>
      <c r="N5" s="1"/>
      <c r="O5" s="58" t="s">
        <v>81</v>
      </c>
      <c r="P5" s="45"/>
      <c r="Q5" s="1" t="s">
        <v>9</v>
      </c>
      <c r="R5" s="46">
        <v>4.5999999999999996</v>
      </c>
      <c r="S5" s="1" t="s">
        <v>4</v>
      </c>
      <c r="T5" s="1" t="s">
        <v>77</v>
      </c>
      <c r="U5" s="50">
        <v>43</v>
      </c>
      <c r="V5" s="50">
        <v>30</v>
      </c>
      <c r="W5" s="50">
        <v>35</v>
      </c>
      <c r="X5" s="50">
        <v>43</v>
      </c>
      <c r="Y5" s="50">
        <v>30</v>
      </c>
      <c r="Z5" s="50">
        <v>35</v>
      </c>
      <c r="AA5" s="35">
        <v>4</v>
      </c>
      <c r="AB5" s="36">
        <v>12</v>
      </c>
      <c r="AC5" s="53">
        <f t="shared" si="9"/>
        <v>4.4999999999999998E-2</v>
      </c>
      <c r="AD5" s="35">
        <v>56</v>
      </c>
      <c r="AE5" s="31">
        <f t="shared" si="10"/>
        <v>14933</v>
      </c>
      <c r="AF5" s="37">
        <v>3000</v>
      </c>
      <c r="AG5" s="32">
        <f t="shared" si="11"/>
        <v>0.2</v>
      </c>
      <c r="AH5" s="47" t="s">
        <v>68</v>
      </c>
      <c r="AI5" s="38">
        <v>0.38800000000000001</v>
      </c>
      <c r="AJ5" s="32">
        <f t="shared" si="0"/>
        <v>1.78</v>
      </c>
      <c r="AK5" s="32">
        <f t="shared" si="1"/>
        <v>6.58</v>
      </c>
      <c r="AL5" s="33">
        <v>0.01</v>
      </c>
      <c r="AM5" s="32">
        <f t="shared" si="2"/>
        <v>0.12</v>
      </c>
      <c r="AN5" s="33">
        <v>0.08</v>
      </c>
      <c r="AO5" s="32">
        <f t="shared" si="3"/>
        <v>0.95</v>
      </c>
      <c r="AP5" s="41"/>
      <c r="AQ5" s="33">
        <v>7.4999999999999997E-2</v>
      </c>
      <c r="AR5" s="32">
        <f t="shared" si="4"/>
        <v>0.89</v>
      </c>
      <c r="AS5" s="32">
        <f t="shared" si="5"/>
        <v>1.96</v>
      </c>
      <c r="AT5" s="32">
        <f t="shared" si="6"/>
        <v>8.5399999999999991</v>
      </c>
      <c r="AU5" s="34">
        <f t="shared" si="7"/>
        <v>0.27929999999999999</v>
      </c>
      <c r="AV5" s="48">
        <v>11.85</v>
      </c>
      <c r="AW5" s="56">
        <v>26.99</v>
      </c>
      <c r="AX5" s="34">
        <f t="shared" si="12"/>
        <v>0.56089999999999995</v>
      </c>
      <c r="AY5" s="1"/>
      <c r="AZ5" s="32">
        <f t="shared" si="13"/>
        <v>0</v>
      </c>
      <c r="BA5" s="32">
        <f t="shared" si="14"/>
        <v>0</v>
      </c>
      <c r="BB5" s="32">
        <f t="shared" si="15"/>
        <v>0</v>
      </c>
      <c r="BC5" s="30">
        <f t="shared" si="8"/>
        <v>0</v>
      </c>
      <c r="BD5" s="1"/>
      <c r="BE5" s="1"/>
      <c r="BF5" t="s">
        <v>7</v>
      </c>
      <c r="BG5" t="s">
        <v>3</v>
      </c>
    </row>
  </sheetData>
  <sheetProtection insertRows="0" deleteRows="0" sort="0"/>
  <protectedRanges>
    <protectedRange sqref="P2:T5 AG2:AG5 AX2:AX5 AC2:AE5 AJ2:AU5 BC2:BC5 A6:J220 L6:AV220 A2:N5" name="Range1"/>
    <protectedRange sqref="U2:AA5" name="Range1_2"/>
    <protectedRange sqref="AF2:AF5" name="Range1_3"/>
    <protectedRange sqref="AH2:AI5" name="Range1_4"/>
    <protectedRange sqref="AY2:AY5" name="Range1_6"/>
    <protectedRange sqref="K6:K247" name="Range1_1"/>
  </protectedRanges>
  <phoneticPr fontId="13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D2:D5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S2:S5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BF2:BF5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BG2:BG5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BH2:BH5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E2:E5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F2:F5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2025-11-10T02:23:15Z</dcterms:modified>
</cp:coreProperties>
</file>