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C664767-027A-4147-ABB8-4B7FE9C05F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AD">'[1]other data'!$T$2:$T$5</definedName>
    <definedName name="AssortedSKU_Range">[2]Mapping!$J$2:$J$3</definedName>
    <definedName name="Banner">'[3]Hardline Drop down'!$H$5:$H$9</definedName>
    <definedName name="BF">#REF!</definedName>
    <definedName name="Brand">'[4]customer quote sheet'!$N$102:$N$144</definedName>
    <definedName name="brands">'[1]other data'!$K$2:$K$48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ATEGORY">[5]Sheet1!$DW$2:$DW$3</definedName>
    <definedName name="categoryfinal">'[6]Import Quote Sheet'!$A$90:$A$190</definedName>
    <definedName name="chargeback">'[1]other data'!$B$2:$B$6</definedName>
    <definedName name="colour">[5]Sheet1!$EH$2:$EH$3</definedName>
    <definedName name="COO_Dest">[2]COO!$D$1:$D$3:'[2]COO'!$D$2</definedName>
    <definedName name="COOCountry_Range">[2]Mapping!$R$2:$R$245</definedName>
    <definedName name="COODest_Range">[2]Mapping!$P$2:$P$3</definedName>
    <definedName name="countries">'[1]other data'!$I$3:$I$249</definedName>
    <definedName name="d">[7]Mapping!$AR$2:$AR$84</definedName>
    <definedName name="dealPricing_Range">[2]Mapping!$BD$2:$BD$3</definedName>
    <definedName name="Description1_Range">[2]Mapping!$AQ$2:$AQ$72</definedName>
    <definedName name="Description2_Range">[2]Mapping!$AR$2:$AR$84</definedName>
    <definedName name="DesignStrat">[8]Info!$F$3:$F$5</definedName>
    <definedName name="diffgrp">'[1]diff group head'!$A$2:$A$47</definedName>
    <definedName name="DIFFS">'[1]other data'!$AF$2:$AF$13</definedName>
    <definedName name="Division1">'[3]Hardline Drop down'!$A$5:$A$16</definedName>
    <definedName name="Exchange_Rate">[9]Costs!$J$11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nalports">'[6]Import Quote Sheet'!$B$90:$B$123</definedName>
    <definedName name="foam">[5]Sheet1!$EC$2:$EC$3</definedName>
    <definedName name="FOBCostPerPiece">#REF!</definedName>
    <definedName name="freight">'[1]other data'!$AC$3:$AC$14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HANGER">[1]hangers!$B$3:$B$42</definedName>
    <definedName name="hanger2">[1]hangers!$G$3:$G$42</definedName>
    <definedName name="KD">[5]Sheet1!$DS$2:$DS$2</definedName>
    <definedName name="LicensedProduct_Range">[2]Mapping!$AF$2:$AF$3</definedName>
    <definedName name="loctype">'[1]other data'!$BN$2:$BN$6</definedName>
    <definedName name="M">[5]Sheet1!$EA$2:$EA$3</definedName>
    <definedName name="Office">'[3]Hardline Drop down'!$C$5:$C$21</definedName>
    <definedName name="ORDERTYPE">'[1]other data'!$AN$2:$AN$6</definedName>
    <definedName name="OTB">'[1]other data'!$R$2:$R$14</definedName>
    <definedName name="PACK">[5]Sheet1!$EE$2:$EE$3</definedName>
    <definedName name="PackageType">'[4]customer quote sheet'!$L$102:$L$131</definedName>
    <definedName name="PDQList">'[4]customer quote sheet'!$AR$1:$AR$24</definedName>
    <definedName name="PkgFormat">[8]Info!$E$2:$E$49</definedName>
    <definedName name="po_type">'[1]other data'!$AU$2:$AU$11</definedName>
    <definedName name="PORT_IFF">[10]a!$A$10:$B$35</definedName>
    <definedName name="PortSeq">'[4]customer quote sheet'!$U$2</definedName>
    <definedName name="PortSeqLCL">#REF!</definedName>
    <definedName name="POtype">#REF!</definedName>
    <definedName name="Preticketed_Range">[2]Mapping!$H$2:$H$3</definedName>
    <definedName name="PrevBuy">'[4]customer quote sheet'!$AR$26:$AR$27</definedName>
    <definedName name="QSFOB">[11]Q1!$C$38</definedName>
    <definedName name="RateSeq">'[4]customer quote sheet'!$X$2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PR_O_YN_Range">[2]Mapping!$AX$2:$AX$3</definedName>
    <definedName name="retailUS_O_YN_Range">[2]Mapping!$AT$2:$AT$3</definedName>
    <definedName name="runnum">'[1]other data'!$BI$2:$BI$18</definedName>
    <definedName name="saetwe">[12]Mapping!$D$2:$D$53</definedName>
    <definedName name="scalenum">'[1]other data'!$BG$2:$BG$18</definedName>
    <definedName name="Season">'[3]Hardline Drop down'!$D$5:$D$15</definedName>
    <definedName name="SellUnits_Range">[2]Mapping!$D$2:$D$53</definedName>
    <definedName name="size1">#REF!</definedName>
    <definedName name="size1a">#REF!</definedName>
    <definedName name="SPECIAL">[1]comments!$B$3:$B$54</definedName>
    <definedName name="ssn_code">'[1]other data'!$AQ$2:$AQ$110</definedName>
    <definedName name="ssn_phase">'[1]other data'!$AS$2:$AS$83</definedName>
    <definedName name="suggestedMessage_Range">[2]Mapping!$BF$2:$BF$3</definedName>
    <definedName name="SUPPLIER">'[1]vendor info'!$A$4:$A$400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UDA3A">'[1]other data'!$AY$2:$AY$4</definedName>
    <definedName name="UDA3B">'[1]other data'!$AZ$2:$AZ$6</definedName>
    <definedName name="UNIT">[5]Sheet1!$EF$2:$EF$3</definedName>
    <definedName name="upc">'[1]other data'!$AH$2:$AH$10</definedName>
    <definedName name="UPC1A">'[1]other data'!$BD$2:$BD$5</definedName>
    <definedName name="UPC2A">'[1]other data'!$BF$2:$BF$5</definedName>
    <definedName name="Upload">'[3]Hardline Drop down'!$E$5</definedName>
    <definedName name="VendorType">'[3]Hardline Drop down'!$F$5:$F$8</definedName>
    <definedName name="WAREHOUSE">'[1]other data'!$BL$2:$BL$24</definedName>
    <definedName name="wood">[5]Sheet1!$EG$2:$EG$3</definedName>
    <definedName name="YNE">'[1]other data'!$BB$2:$BB$5</definedName>
    <definedName name="YNES">'[1]other data'!$BR$2:$BR$6</definedName>
    <definedName name="阿萨德股份">[12]Mapping!$AN$2:$AN$9</definedName>
    <definedName name="先说说">[13]Mapping!$D$2:$D$53</definedName>
    <definedName name="正确">[5]Sheet1!$EA$2:$EA$3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3" i="5" l="1"/>
  <c r="AO4" i="5"/>
  <c r="AO5" i="5"/>
  <c r="AO6" i="5"/>
  <c r="AO7" i="5"/>
  <c r="AO8" i="5"/>
  <c r="AO9" i="5"/>
  <c r="AK3" i="5"/>
  <c r="AK4" i="5"/>
  <c r="AK5" i="5"/>
  <c r="AK6" i="5"/>
  <c r="AK7" i="5"/>
  <c r="AK8" i="5"/>
  <c r="AK9" i="5"/>
  <c r="AI3" i="5"/>
  <c r="AI4" i="5"/>
  <c r="AI5" i="5"/>
  <c r="AI6" i="5"/>
  <c r="AI7" i="5"/>
  <c r="AI8" i="5"/>
  <c r="AI9" i="5"/>
  <c r="AM3" i="5"/>
  <c r="AM4" i="5"/>
  <c r="AM5" i="5"/>
  <c r="AM6" i="5"/>
  <c r="AM7" i="5"/>
  <c r="AM8" i="5"/>
  <c r="AM9" i="5"/>
  <c r="AM2" i="5"/>
  <c r="AK2" i="5"/>
  <c r="BB9" i="5"/>
  <c r="AC9" i="5"/>
  <c r="AF9" i="5" s="1"/>
  <c r="BB8" i="5"/>
  <c r="AC8" i="5"/>
  <c r="AF8" i="5" s="1"/>
  <c r="BB7" i="5"/>
  <c r="AC7" i="5"/>
  <c r="AF7" i="5" s="1"/>
  <c r="BB6" i="5"/>
  <c r="AC6" i="5"/>
  <c r="AF6" i="5" s="1"/>
  <c r="BB5" i="5"/>
  <c r="AC5" i="5"/>
  <c r="AF5" i="5" s="1"/>
  <c r="BB4" i="5"/>
  <c r="AC4" i="5"/>
  <c r="AD4" i="5" s="1"/>
  <c r="BB3" i="5"/>
  <c r="AC3" i="5"/>
  <c r="AD3" i="5" s="1"/>
  <c r="BB2" i="5"/>
  <c r="AC2" i="5"/>
  <c r="AD2" i="5" s="1"/>
  <c r="AD7" i="5" l="1"/>
  <c r="AD6" i="5"/>
  <c r="AD9" i="5"/>
  <c r="AD5" i="5"/>
  <c r="AD8" i="5"/>
  <c r="AQ5" i="5"/>
  <c r="AU5" i="5" s="1"/>
  <c r="AW5" i="5" s="1"/>
  <c r="AX5" i="5" s="1"/>
  <c r="AQ6" i="5"/>
  <c r="AU6" i="5" s="1"/>
  <c r="AW6" i="5" s="1"/>
  <c r="AF2" i="5"/>
  <c r="AF3" i="5"/>
  <c r="AQ9" i="5"/>
  <c r="AU9" i="5" s="1"/>
  <c r="AQ8" i="5"/>
  <c r="AU8" i="5" s="1"/>
  <c r="AQ7" i="5"/>
  <c r="AU7" i="5" s="1"/>
  <c r="AT8" i="5"/>
  <c r="AR8" i="5" s="1"/>
  <c r="AF4" i="5"/>
  <c r="AT5" i="5"/>
  <c r="AR5" i="5" s="1"/>
  <c r="AT9" i="5"/>
  <c r="AR9" i="5" s="1"/>
  <c r="AT6" i="5"/>
  <c r="AR6" i="5" s="1"/>
  <c r="AT7" i="5"/>
  <c r="AR7" i="5" s="1"/>
  <c r="AX6" i="5" l="1"/>
  <c r="AQ3" i="5"/>
  <c r="AU3" i="5" s="1"/>
  <c r="AQ4" i="5"/>
  <c r="AU4" i="5" s="1"/>
  <c r="AW4" i="5" s="1"/>
  <c r="AX4" i="5" s="1"/>
  <c r="AW7" i="5"/>
  <c r="AX7" i="5" s="1"/>
  <c r="AW9" i="5"/>
  <c r="AX9" i="5" s="1"/>
  <c r="BD5" i="5"/>
  <c r="AW8" i="5"/>
  <c r="AX8" i="5" s="1"/>
  <c r="AT4" i="5"/>
  <c r="AR4" i="5" s="1"/>
  <c r="AT3" i="5"/>
  <c r="AR3" i="5" s="1"/>
  <c r="AO2" i="5"/>
  <c r="AI2" i="5"/>
  <c r="BD6" i="5" l="1"/>
  <c r="AW3" i="5"/>
  <c r="AX3" i="5" s="1"/>
  <c r="AQ2" i="5"/>
  <c r="AU2" i="5" s="1"/>
  <c r="AW2" i="5" s="1"/>
  <c r="AX2" i="5" s="1"/>
  <c r="BD8" i="5"/>
  <c r="BD9" i="5"/>
  <c r="BD7" i="5"/>
  <c r="AT2" i="5"/>
  <c r="AR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T1" authorId="0" shapeId="0" xr:uid="{ACDD031D-FA5D-42EA-953B-C875E1FF6CF8}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 xr:uid="{8DB6CBFB-7988-46C1-8E02-B3152EEA2AF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63056E20-7502-47CD-BAA1-A9D00519F1B5}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 xr:uid="{4A2280DD-C651-4D65-A437-4C28EC01BA90}">
      <text>
        <r>
          <rPr>
            <sz val="11"/>
            <rFont val="Calibri"/>
            <family val="2"/>
          </rPr>
          <t>[Cubic Meter per Carton]*[Flow Freight Cost Per CBM $]/[Case Pack]</t>
        </r>
      </text>
    </comment>
    <comment ref="AI1" authorId="0" shapeId="0" xr:uid="{4A2F6598-6336-47B6-B9B6-AE0707759B97}">
      <text>
        <r>
          <rPr>
            <sz val="11"/>
            <rFont val="Calibri"/>
            <family val="2"/>
          </rPr>
          <t>[FOB Cost $ (Value)]*0.99*[Duty Rate]</t>
        </r>
      </text>
    </comment>
    <comment ref="AK1" authorId="0" shapeId="0" xr:uid="{FEAF20AD-287E-4DD8-A04F-F569DDB57FFD}">
      <text>
        <r>
          <rPr>
            <sz val="11"/>
            <rFont val="Calibri"/>
            <family val="2"/>
          </rPr>
          <t>[JLA FOB Price DI]*0.99*[DA %]</t>
        </r>
      </text>
    </comment>
    <comment ref="AM1" authorId="0" shapeId="0" xr:uid="{20325C3F-D2F1-40B4-963A-1C9424DAA284}">
      <text>
        <r>
          <rPr>
            <sz val="11"/>
            <rFont val="Calibri"/>
            <family val="2"/>
          </rPr>
          <t>[JLA FOB Price DI]*0.99*[Brokage %]</t>
        </r>
      </text>
    </comment>
    <comment ref="AO1" authorId="0" shapeId="0" xr:uid="{75BBAA8C-CC85-41B4-B06A-4F8A306759E1}">
      <text>
        <r>
          <rPr>
            <sz val="11"/>
            <rFont val="Calibri"/>
            <family val="2"/>
          </rPr>
          <t>[JLA FOB Price DI]*[Agent Fee %]</t>
        </r>
      </text>
    </comment>
    <comment ref="AQ1" authorId="0" shapeId="0" xr:uid="{B8B7B8E1-58BB-4831-B68E-C631D4BC69C7}">
      <text>
        <r>
          <rPr>
            <sz val="11"/>
            <rFont val="Calibri"/>
            <family val="2"/>
          </rPr>
          <t>([JLA FOB Price DI]-[DA $]+[Brokage $]+[Agent Fee $]+[Ocean Freight per Item $]+[Duty per item $])*[Reverse %]</t>
        </r>
      </text>
    </comment>
    <comment ref="AR1" authorId="0" shapeId="0" xr:uid="{38655642-387A-4073-AE1E-4E37F25124F1}">
      <text>
        <r>
          <rPr>
            <sz val="11"/>
            <rFont val="Calibri"/>
            <family val="2"/>
          </rPr>
          <t>([NET 1st Cost]-[FOB Cost $ (Value)])/[NET 1st Cost]-1%</t>
        </r>
      </text>
    </comment>
    <comment ref="AT1" authorId="0" shapeId="0" xr:uid="{974097E1-5ECC-4DA5-8DAE-16A0D1B81DB4}">
      <text>
        <r>
          <rPr>
            <sz val="11"/>
            <rFont val="Calibri"/>
            <family val="2"/>
          </rPr>
          <t>[JLA FOB Price DI]-[DA $]</t>
        </r>
      </text>
    </comment>
    <comment ref="AU1" authorId="0" shapeId="0" xr:uid="{01D71C83-4D76-42AC-95D4-AEB2758EB37D}">
      <text>
        <r>
          <rPr>
            <sz val="11"/>
            <rFont val="Calibri"/>
            <family val="2"/>
          </rPr>
          <t>[JLA FOB Price DI]-[DA $]+[Ocean Freight per Item $]+[Duty per Item $]+[Brokage $]+[Agent Fee $]+[Reverse $]</t>
        </r>
      </text>
    </comment>
    <comment ref="AW1" authorId="0" shapeId="0" xr:uid="{DC8E2016-4069-4252-B8E8-A368A0B79E7F}">
      <text>
        <r>
          <rPr>
            <sz val="11"/>
            <rFont val="Calibri"/>
            <family val="2"/>
          </rPr>
          <t>[DI Flow Store Cost Without Freight Factor]*[DI Flow Freight Factor %]</t>
        </r>
      </text>
    </comment>
    <comment ref="AX1" authorId="0" shapeId="0" xr:uid="{CFE462F8-02B7-44F0-BDDD-971F78F36517}">
      <text>
        <r>
          <rPr>
            <sz val="11"/>
            <rFont val="Calibri"/>
            <family val="2"/>
          </rPr>
          <t>[DI Flow Store Cost without Freight Factor]+[DI Flow Freight Factor]</t>
        </r>
      </text>
    </comment>
    <comment ref="AY1" authorId="0" shapeId="0" xr:uid="{043FF45E-1B4E-496F-81AA-A6B7F3FF5838}">
      <text>
        <r>
          <rPr>
            <sz val="11"/>
            <rFont val="Calibri"/>
            <family val="2"/>
          </rPr>
          <t>([DI Flow Store Cost with Freight Factor]-[JLA LDP Price plus Freight Factor])/[DI Flow Store Cost with Freight Factor]</t>
        </r>
      </text>
    </comment>
    <comment ref="BB1" authorId="0" shapeId="0" xr:uid="{ECE9016C-9289-4F6A-B679-FD4674EB5C64}">
      <text>
        <r>
          <rPr>
            <sz val="11"/>
            <rFont val="Calibri"/>
            <family val="2"/>
          </rPr>
          <t>[JLA LDP Price plus Freight Factor]+2.5</t>
        </r>
      </text>
    </comment>
    <comment ref="BD1" authorId="0" shapeId="0" xr:uid="{65F2C156-AAD5-495E-B92B-F8319271B5FE}">
      <text>
        <r>
          <rPr>
            <sz val="11"/>
            <rFont val="Calibri"/>
            <family val="2"/>
          </rPr>
          <t>([Suggested Retail Price]-[DI Flow Store Cost with Freight Factor])/[Suggested Retail Price]</t>
        </r>
      </text>
    </comment>
  </commentList>
</comments>
</file>

<file path=xl/sharedStrings.xml><?xml version="1.0" encoding="utf-8"?>
<sst xmlns="http://schemas.openxmlformats.org/spreadsheetml/2006/main" count="168" uniqueCount="91">
  <si>
    <t>Brand</t>
  </si>
  <si>
    <t>Package Type</t>
  </si>
  <si>
    <t>Licensor</t>
  </si>
  <si>
    <t>Normal</t>
  </si>
  <si>
    <t>Mainstays</t>
  </si>
  <si>
    <t>QUILT</t>
  </si>
  <si>
    <t>BED SKIRT&amp;SHAM</t>
  </si>
  <si>
    <t>Flow Freight Cost Per CBM $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</si>
  <si>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</si>
  <si>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</si>
  <si>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</si>
  <si>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</si>
  <si>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</si>
  <si>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</si>
  <si>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</si>
  <si>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</si>
  <si>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</si>
  <si>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</si>
  <si>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</si>
  <si>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</si>
  <si>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</si>
  <si>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</si>
  <si>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</si>
  <si>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</si>
  <si>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</si>
  <si>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</si>
  <si>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</si>
  <si>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Case Pack</t>
  </si>
  <si>
    <t>Cubic Meter per Carton</t>
  </si>
  <si>
    <t>Total Units per 40ft Container</t>
  </si>
  <si>
    <t>Ocean Freight per Item $</t>
  </si>
  <si>
    <t>HTS Code</t>
  </si>
  <si>
    <t>Duty Rate</t>
  </si>
  <si>
    <t>Duty per Item $</t>
  </si>
  <si>
    <t>DA %</t>
  </si>
  <si>
    <t>DA $</t>
  </si>
  <si>
    <t>Brokage %</t>
  </si>
  <si>
    <t>Brokage $</t>
  </si>
  <si>
    <t>Agent Fee %</t>
  </si>
  <si>
    <t>Agent Fee $</t>
  </si>
  <si>
    <t>Reverse %</t>
  </si>
  <si>
    <t>Reverse $</t>
  </si>
  <si>
    <t>JLA FOB MU%</t>
  </si>
  <si>
    <t>JLA FOB Price (DI)</t>
  </si>
  <si>
    <t>NET 1st Cost</t>
  </si>
  <si>
    <t>DI Flow Freight Factor %</t>
  </si>
  <si>
    <t>DI Flow Freight Factor</t>
  </si>
  <si>
    <t>Difference Between DI and Domestic</t>
  </si>
  <si>
    <t>JLA LDP Price plus Freight Factor</t>
  </si>
  <si>
    <t>DSV Cost</t>
  </si>
  <si>
    <t>Suggested Retail Price</t>
  </si>
  <si>
    <t>Retail Markup %</t>
  </si>
  <si>
    <t>Product Category</t>
  </si>
  <si>
    <t>Piece</t>
  </si>
  <si>
    <t>Description-Short</t>
  </si>
  <si>
    <t>Unit of Measure</t>
  </si>
  <si>
    <t>Carton Gross Weight (kg)</t>
  </si>
  <si>
    <t>DI Flow Store Cost without Freight Factor</t>
  </si>
  <si>
    <t>DI Flow Store Cost with Freight Factor</t>
  </si>
  <si>
    <t>Material-Short</t>
  </si>
  <si>
    <t>Additional Customer Price</t>
  </si>
  <si>
    <t>Paisley Medallion</t>
  </si>
  <si>
    <t>100% Cotton Solid Quilt</t>
  </si>
  <si>
    <t>100% Cotton Solid Sham</t>
  </si>
  <si>
    <t>Quilt: 140TC cotton solid face and solid back，Filling:250gsm 95%cotton , 5% other fiber, quilting as spec</t>
  </si>
  <si>
    <t>Sham: 140TC cotton solid face and solid back，Filling:250gsm 95%cotton , 5% other fiber, quilting as spec</t>
  </si>
  <si>
    <t xml:space="preserve">Face and Back: 100% cotton </t>
  </si>
  <si>
    <t>Full/Queen : 90x92+1.75"</t>
  </si>
  <si>
    <t>Standard: 20x26+3"(2)</t>
  </si>
  <si>
    <t>King: 20x36+3"(2)</t>
  </si>
  <si>
    <t xml:space="preserve">	King:104x92+1.75"</t>
  </si>
  <si>
    <t>Blue Silver</t>
  </si>
  <si>
    <t>BH2644409622-02</t>
  </si>
  <si>
    <t>BH2644409622-03</t>
  </si>
  <si>
    <t>BH2644409622-04</t>
  </si>
  <si>
    <t>9404.40.9005</t>
  </si>
  <si>
    <t>9404.90.9605</t>
  </si>
  <si>
    <t xml:space="preserve">UK Butter </t>
  </si>
  <si>
    <t>BH2644409622-05</t>
  </si>
  <si>
    <t>BH2644409622-06</t>
  </si>
  <si>
    <t>BH2644409622-07</t>
  </si>
  <si>
    <t>BH2644409622-08</t>
  </si>
  <si>
    <t>022164655599</t>
    <phoneticPr fontId="6" type="noConversion"/>
  </si>
  <si>
    <t>022164655605</t>
    <phoneticPr fontId="6" type="noConversion"/>
  </si>
  <si>
    <t>022164655612</t>
    <phoneticPr fontId="6" type="noConversion"/>
  </si>
  <si>
    <t>022164655629</t>
    <phoneticPr fontId="6" type="noConversion"/>
  </si>
  <si>
    <t>022164655636</t>
    <phoneticPr fontId="6" type="noConversion"/>
  </si>
  <si>
    <t>022164655643</t>
    <phoneticPr fontId="6" type="noConversion"/>
  </si>
  <si>
    <t>022164655650</t>
    <phoneticPr fontId="6" type="noConversion"/>
  </si>
  <si>
    <t>022164655667</t>
    <phoneticPr fontId="6" type="noConversion"/>
  </si>
  <si>
    <t>BH2644409622-01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</si>
</sst>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%"/>
    <numFmt numFmtId="180" formatCode="0.0"/>
    <numFmt numFmtId="181" formatCode="0.000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0"/>
      <name val="Verdana"/>
      <family val="2"/>
    </font>
    <font>
      <u/>
      <sz val="10"/>
      <color theme="1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8" fillId="0" borderId="0" applyFon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178" fontId="1" fillId="4" borderId="1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1" fillId="6" borderId="1" xfId="0" applyNumberFormat="1" applyFont="1" applyFill="1" applyBorder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7" fillId="3" borderId="1" xfId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1" fillId="3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1" fillId="5" borderId="1" xfId="6" applyFont="1" applyFill="1" applyBorder="1" applyAlignment="1">
      <alignment horizontal="center" wrapText="1"/>
    </xf>
    <xf numFmtId="0" fontId="1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2" fontId="1" fillId="0" borderId="1" xfId="6" applyNumberFormat="1" applyFont="1" applyBorder="1" applyAlignment="1">
      <alignment horizontal="center" wrapText="1"/>
    </xf>
    <xf numFmtId="0" fontId="2" fillId="0" borderId="1" xfId="0" applyFont="1" applyBorder="1"/>
    <xf numFmtId="179" fontId="0" fillId="0" borderId="1" xfId="0" applyNumberFormat="1" applyBorder="1"/>
    <xf numFmtId="10" fontId="7" fillId="0" borderId="1" xfId="1" applyNumberFormat="1" applyFont="1" applyBorder="1" applyAlignment="1">
      <alignment wrapText="1"/>
    </xf>
    <xf numFmtId="10" fontId="0" fillId="2" borderId="1" xfId="0" applyNumberForma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80" fontId="0" fillId="0" borderId="0" xfId="0" applyNumberFormat="1" applyAlignment="1">
      <alignment wrapText="1"/>
    </xf>
    <xf numFmtId="180" fontId="1" fillId="0" borderId="1" xfId="0" applyNumberFormat="1" applyFont="1" applyBorder="1" applyAlignment="1">
      <alignment horizontal="center" wrapText="1"/>
    </xf>
    <xf numFmtId="180" fontId="0" fillId="0" borderId="1" xfId="0" applyNumberFormat="1" applyBorder="1" applyAlignment="1">
      <alignment wrapText="1"/>
    </xf>
    <xf numFmtId="181" fontId="0" fillId="0" borderId="0" xfId="0" applyNumberFormat="1" applyAlignment="1">
      <alignment wrapText="1"/>
    </xf>
    <xf numFmtId="181" fontId="7" fillId="0" borderId="1" xfId="1" applyNumberFormat="1" applyFont="1" applyBorder="1" applyAlignment="1">
      <alignment wrapText="1"/>
    </xf>
    <xf numFmtId="181" fontId="0" fillId="2" borderId="1" xfId="0" applyNumberFormat="1" applyFill="1" applyBorder="1" applyAlignment="1">
      <alignment wrapText="1"/>
    </xf>
    <xf numFmtId="0" fontId="2" fillId="0" borderId="0" xfId="6" applyAlignment="1">
      <alignment wrapText="1"/>
    </xf>
    <xf numFmtId="0" fontId="2" fillId="0" borderId="1" xfId="6" applyBorder="1" applyAlignment="1">
      <alignment wrapText="1"/>
    </xf>
    <xf numFmtId="177" fontId="4" fillId="3" borderId="2" xfId="1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177" fontId="1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</cellXfs>
  <cellStyles count="10">
    <cellStyle name="Currency 2" xfId="4" xr:uid="{7FC04A2D-9F91-4136-A224-D841837603F5}"/>
    <cellStyle name="Hyperlink 2" xfId="9" xr:uid="{302B2C25-9606-4039-998A-45EDB4707953}"/>
    <cellStyle name="Normal 2" xfId="6" xr:uid="{AA9881D2-1C4E-4614-843B-A21BB965EA0B}"/>
    <cellStyle name="Normal 2 18 2" xfId="1" xr:uid="{1BA08453-9F65-454B-A4A0-7177E70831F2}"/>
    <cellStyle name="Normal 3" xfId="8" xr:uid="{C3A8C579-3AD9-48C9-B530-68B98C7B9C19}"/>
    <cellStyle name="Percent 2" xfId="5" xr:uid="{9D896298-8848-4A04-A488-6745E410C095}"/>
    <cellStyle name="Percent 6" xfId="7" xr:uid="{ACFEC8E1-0DF6-43BB-A8BA-BFECFF25A3DF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anny.li/Local%20Settings/Temporary%20Internet%20Files/OLK25/Import%20Product%20Data%20Sheet%204%20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qianyueyun/Local%20Settings/Temporary%20Internet%20Files/Content.Outlook/S0EW6CGV/BBB%20VENDOR%20SET%20UP%20%20ROVERTALLEN%20CHARLESTON%206%2015%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all%2012%20development\D65%20Holiday\Line%20Pla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/>
      <sheetData sheetId="1">
        <row r="2">
          <cell r="B2" t="str">
            <v>DOZEN  qty=12 (DZ)</v>
          </cell>
          <cell r="D2" t="str">
            <v>DOZEN  qty=12 (DZ)</v>
          </cell>
          <cell r="AN2" t="str">
            <v>N/A</v>
          </cell>
        </row>
        <row r="3">
          <cell r="D3" t="str">
            <v>EACHES  qty=1 (EA)</v>
          </cell>
          <cell r="AN3" t="str">
            <v>Exclusive to BBBY (indefinitely)</v>
          </cell>
        </row>
        <row r="4">
          <cell r="D4" t="str">
            <v>GROSS  qty=144 (GRS)</v>
          </cell>
          <cell r="AN4" t="str">
            <v>Exclusive to BBBY for 30 days</v>
          </cell>
        </row>
        <row r="5">
          <cell r="D5" t="str">
            <v>PAIR  qty=2 (PR)</v>
          </cell>
          <cell r="AN5" t="str">
            <v>Exclusive to BBBY for 60 days</v>
          </cell>
        </row>
        <row r="6">
          <cell r="D6" t="str">
            <v>SET  qty=1 (SET)</v>
          </cell>
          <cell r="AN6" t="str">
            <v>Exclusive to BBBY for 90 days</v>
          </cell>
        </row>
        <row r="7">
          <cell r="D7" t="str">
            <v>TEN  qty=10 (TEN)</v>
          </cell>
          <cell r="AN7" t="str">
            <v>Exclusive to BBBY for 120 days</v>
          </cell>
        </row>
        <row r="8">
          <cell r="D8" t="str">
            <v>YARD  qty=1 (YD)</v>
          </cell>
          <cell r="AN8" t="str">
            <v>Exclusive to BBBY for 150 days</v>
          </cell>
        </row>
        <row r="9">
          <cell r="D9" t="str">
            <v>CASE  qty=1 (CA)</v>
          </cell>
          <cell r="AN9" t="str">
            <v>Exclusive to BBBY for 180 days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mestic"/>
      <sheetName val="CCD"/>
      <sheetName val="customer quote sheet"/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 refreshError="1"/>
      <sheetData sheetId="1" refreshError="1"/>
      <sheetData sheetId="2">
        <row r="2">
          <cell r="U2">
            <v>23</v>
          </cell>
          <cell r="X2">
            <v>3</v>
          </cell>
        </row>
      </sheetData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1E0C1-6FB4-402A-A618-98B17923E5FA}">
  <dimension ref="A1:BD9"/>
  <sheetViews>
    <sheetView tabSelected="1" workbookViewId="0">
      <selection activeCell="P15" sqref="P15"/>
    </sheetView>
  </sheetViews>
  <sheetFormatPr defaultColWidth="9.28515625" defaultRowHeight="15"/>
  <cols>
    <col min="1" max="1" width="10.28515625" style="4" customWidth="1"/>
    <col min="2" max="2" width="9.5703125" style="3" customWidth="1"/>
    <col min="3" max="3" width="8.42578125" style="3" customWidth="1"/>
    <col min="4" max="4" width="16.42578125" style="3" customWidth="1"/>
    <col min="5" max="5" width="17.28515625" style="3" customWidth="1"/>
    <col min="6" max="6" width="18.42578125" style="3" customWidth="1"/>
    <col min="7" max="7" width="22.42578125" style="3" customWidth="1"/>
    <col min="8" max="8" width="24.28515625" style="3" customWidth="1"/>
    <col min="9" max="9" width="27.5703125" style="3" customWidth="1"/>
    <col min="10" max="10" width="23" style="3" customWidth="1"/>
    <col min="11" max="11" width="29" style="55" customWidth="1"/>
    <col min="12" max="12" width="22.28515625" style="3" customWidth="1"/>
    <col min="13" max="13" width="12.28515625" style="3" customWidth="1"/>
    <col min="14" max="14" width="14.7109375" style="3" customWidth="1"/>
    <col min="15" max="15" width="16.7109375" style="3" customWidth="1"/>
    <col min="16" max="16" width="14.7109375" style="3" customWidth="1"/>
    <col min="17" max="17" width="11" style="3" customWidth="1"/>
    <col min="18" max="18" width="9.7109375" style="5" customWidth="1"/>
    <col min="19" max="19" width="8" style="6" customWidth="1"/>
    <col min="20" max="20" width="12" style="7" customWidth="1"/>
    <col min="21" max="21" width="8.5703125" style="7" customWidth="1"/>
    <col min="22" max="22" width="8.140625" style="7" customWidth="1"/>
    <col min="23" max="23" width="9.28515625" style="3" customWidth="1"/>
    <col min="24" max="24" width="8.28515625" style="49" customWidth="1"/>
    <col min="25" max="25" width="8.7109375" style="49" customWidth="1"/>
    <col min="26" max="26" width="7.28515625" style="49" customWidth="1"/>
    <col min="27" max="27" width="9" style="6" customWidth="1"/>
    <col min="28" max="28" width="6.28515625" style="8" customWidth="1"/>
    <col min="29" max="29" width="10" style="52" customWidth="1"/>
    <col min="30" max="30" width="9.7109375" style="8" customWidth="1"/>
    <col min="31" max="31" width="7.7109375" style="3" customWidth="1"/>
    <col min="32" max="32" width="8.85546875" style="7" customWidth="1"/>
    <col min="33" max="33" width="17.28515625" style="3" customWidth="1"/>
    <col min="34" max="34" width="8.42578125" style="9" customWidth="1"/>
    <col min="35" max="35" width="9" style="7" customWidth="1"/>
    <col min="36" max="36" width="7.85546875" style="9" customWidth="1"/>
    <col min="37" max="37" width="5.85546875" style="7" customWidth="1"/>
    <col min="38" max="38" width="9.7109375" style="9" customWidth="1"/>
    <col min="39" max="39" width="10" style="7" customWidth="1"/>
    <col min="40" max="40" width="9.5703125" style="9" customWidth="1"/>
    <col min="41" max="41" width="11.7109375" style="7" customWidth="1"/>
    <col min="42" max="42" width="7.140625" style="9" customWidth="1"/>
    <col min="43" max="43" width="7.7109375" style="7" customWidth="1"/>
    <col min="44" max="44" width="9.7109375" style="9" customWidth="1"/>
    <col min="45" max="45" width="12.28515625" style="7" customWidth="1"/>
    <col min="46" max="46" width="9.28515625" style="3" customWidth="1"/>
    <col min="47" max="47" width="12.42578125" style="3" customWidth="1"/>
    <col min="48" max="48" width="9.28515625" style="9"/>
    <col min="49" max="50" width="9.28515625" style="7"/>
    <col min="51" max="51" width="9.28515625" style="9"/>
    <col min="52" max="52" width="9.28515625" style="7"/>
    <col min="53" max="53" width="10.28515625" style="7" customWidth="1"/>
    <col min="54" max="54" width="9.28515625" style="3"/>
    <col min="55" max="55" width="9.28515625" style="7"/>
    <col min="56" max="16384" width="9.28515625" style="3"/>
  </cols>
  <sheetData>
    <row r="1" spans="1:56" ht="75" customHeight="1">
      <c r="A1" s="10" t="s">
        <v>8</v>
      </c>
      <c r="B1" s="10" t="s">
        <v>9</v>
      </c>
      <c r="C1" s="41" t="s">
        <v>10</v>
      </c>
      <c r="D1" s="42" t="s">
        <v>0</v>
      </c>
      <c r="E1" s="42" t="s">
        <v>2</v>
      </c>
      <c r="F1" s="12" t="s">
        <v>52</v>
      </c>
      <c r="G1" s="41" t="s">
        <v>11</v>
      </c>
      <c r="H1" s="11" t="s">
        <v>12</v>
      </c>
      <c r="I1" s="40" t="s">
        <v>54</v>
      </c>
      <c r="J1" s="11" t="s">
        <v>13</v>
      </c>
      <c r="K1" s="40" t="s">
        <v>59</v>
      </c>
      <c r="L1" s="11" t="s">
        <v>14</v>
      </c>
      <c r="M1" s="11" t="s">
        <v>15</v>
      </c>
      <c r="N1" s="41" t="s">
        <v>16</v>
      </c>
      <c r="O1" s="41" t="s">
        <v>17</v>
      </c>
      <c r="P1" s="41" t="s">
        <v>18</v>
      </c>
      <c r="Q1" s="40" t="s">
        <v>55</v>
      </c>
      <c r="R1" s="13" t="s">
        <v>19</v>
      </c>
      <c r="S1" s="14" t="s">
        <v>20</v>
      </c>
      <c r="T1" s="15" t="s">
        <v>21</v>
      </c>
      <c r="U1" s="16" t="s">
        <v>22</v>
      </c>
      <c r="V1" s="17" t="s">
        <v>23</v>
      </c>
      <c r="W1" s="18" t="s">
        <v>1</v>
      </c>
      <c r="X1" s="50" t="s">
        <v>24</v>
      </c>
      <c r="Y1" s="50" t="s">
        <v>25</v>
      </c>
      <c r="Z1" s="50" t="s">
        <v>26</v>
      </c>
      <c r="AA1" s="43" t="s">
        <v>56</v>
      </c>
      <c r="AB1" s="19" t="s">
        <v>27</v>
      </c>
      <c r="AC1" s="53" t="s">
        <v>28</v>
      </c>
      <c r="AD1" s="20" t="s">
        <v>29</v>
      </c>
      <c r="AE1" s="10" t="s">
        <v>7</v>
      </c>
      <c r="AF1" s="20" t="s">
        <v>30</v>
      </c>
      <c r="AG1" s="10" t="s">
        <v>31</v>
      </c>
      <c r="AH1" s="21" t="s">
        <v>32</v>
      </c>
      <c r="AI1" s="22" t="s">
        <v>33</v>
      </c>
      <c r="AJ1" s="21" t="s">
        <v>34</v>
      </c>
      <c r="AK1" s="23" t="s">
        <v>35</v>
      </c>
      <c r="AL1" s="10" t="s">
        <v>36</v>
      </c>
      <c r="AM1" s="23" t="s">
        <v>37</v>
      </c>
      <c r="AN1" s="21" t="s">
        <v>38</v>
      </c>
      <c r="AO1" s="23" t="s">
        <v>39</v>
      </c>
      <c r="AP1" s="21" t="s">
        <v>40</v>
      </c>
      <c r="AQ1" s="23" t="s">
        <v>41</v>
      </c>
      <c r="AR1" s="46" t="s">
        <v>42</v>
      </c>
      <c r="AS1" s="24" t="s">
        <v>43</v>
      </c>
      <c r="AT1" s="25" t="s">
        <v>44</v>
      </c>
      <c r="AU1" s="26" t="s">
        <v>57</v>
      </c>
      <c r="AV1" s="27" t="s">
        <v>45</v>
      </c>
      <c r="AW1" s="26" t="s">
        <v>46</v>
      </c>
      <c r="AX1" s="26" t="s">
        <v>58</v>
      </c>
      <c r="AY1" s="48" t="s">
        <v>47</v>
      </c>
      <c r="AZ1" s="28" t="s">
        <v>48</v>
      </c>
      <c r="BA1" s="57" t="s">
        <v>60</v>
      </c>
      <c r="BB1" s="10" t="s">
        <v>49</v>
      </c>
      <c r="BC1" s="28" t="s">
        <v>50</v>
      </c>
      <c r="BD1" s="10" t="s">
        <v>51</v>
      </c>
    </row>
    <row r="2" spans="1:56" ht="20.65" customHeight="1">
      <c r="A2" s="29">
        <v>1</v>
      </c>
      <c r="B2" s="1"/>
      <c r="C2" s="1"/>
      <c r="D2" s="2" t="s">
        <v>4</v>
      </c>
      <c r="E2" s="2"/>
      <c r="F2" s="2" t="s">
        <v>5</v>
      </c>
      <c r="G2" s="1" t="s">
        <v>61</v>
      </c>
      <c r="H2" s="44" t="s">
        <v>62</v>
      </c>
      <c r="I2" s="44" t="s">
        <v>62</v>
      </c>
      <c r="J2" s="44" t="s">
        <v>64</v>
      </c>
      <c r="K2" s="56" t="s">
        <v>66</v>
      </c>
      <c r="L2" s="56" t="s">
        <v>67</v>
      </c>
      <c r="M2" s="58" t="s">
        <v>71</v>
      </c>
      <c r="N2" s="59">
        <v>680685092</v>
      </c>
      <c r="O2" s="58" t="s">
        <v>90</v>
      </c>
      <c r="P2" s="61" t="s">
        <v>82</v>
      </c>
      <c r="Q2" s="1" t="s">
        <v>53</v>
      </c>
      <c r="R2" s="30">
        <v>171.1</v>
      </c>
      <c r="S2" s="31">
        <v>8.1</v>
      </c>
      <c r="T2" s="32">
        <v>21.12</v>
      </c>
      <c r="U2" s="33">
        <v>21.12</v>
      </c>
      <c r="V2" s="33"/>
      <c r="W2" s="1" t="s">
        <v>3</v>
      </c>
      <c r="X2" s="51">
        <v>40</v>
      </c>
      <c r="Y2" s="51">
        <v>38</v>
      </c>
      <c r="Z2" s="51">
        <v>32</v>
      </c>
      <c r="AA2" s="31">
        <v>2</v>
      </c>
      <c r="AB2" s="34">
        <v>2</v>
      </c>
      <c r="AC2" s="54">
        <f>IF(X2="","",X2*Y2*Z2/1000000)</f>
        <v>4.9000000000000002E-2</v>
      </c>
      <c r="AD2" s="35">
        <f>IF(AB2="","",65/AC2*AB2)</f>
        <v>2653</v>
      </c>
      <c r="AE2" s="1">
        <v>53.28</v>
      </c>
      <c r="AF2" s="36">
        <f>IF(ISERROR(AE2*AC2/AB2),"",AE2*AC2/AB2)</f>
        <v>1.31</v>
      </c>
      <c r="AG2" s="2" t="s">
        <v>75</v>
      </c>
      <c r="AH2" s="45">
        <v>0.42799999999999999</v>
      </c>
      <c r="AI2" s="36">
        <f>IF(ISERROR(AS2*0.99*AH2),"",AS2*0.99*AH2)</f>
        <v>10.35</v>
      </c>
      <c r="AJ2" s="37">
        <v>1.6299999999999999E-2</v>
      </c>
      <c r="AK2" s="36">
        <f>IF(ISERROR(AS2*0.99*AJ2),"",AS2*0.99*AJ2)</f>
        <v>0.39</v>
      </c>
      <c r="AL2" s="37">
        <v>-0.03</v>
      </c>
      <c r="AM2" s="36">
        <f>IF(ISERROR(AS2*0.99*AL2),"",AS2*0.99*AL2)</f>
        <v>-0.73</v>
      </c>
      <c r="AN2" s="37">
        <v>0.05</v>
      </c>
      <c r="AO2" s="36">
        <f>IF(ISERROR(AS2*AN2),"",AS2*AN2)</f>
        <v>1.22</v>
      </c>
      <c r="AP2" s="37">
        <v>1.8E-3</v>
      </c>
      <c r="AQ2" s="36">
        <f>IF(ISERROR((AS2-AK2+AM2+AO2+AF2+AI2)*AP2),"",(AS2-AK2+AM2+AO2+AF2+AI2)*AP2)</f>
        <v>7.0000000000000007E-2</v>
      </c>
      <c r="AR2" s="47">
        <f>IF(ISERROR((AT2-U2)/AT2-1%),"",(AT2-U2)/AT2-1%)</f>
        <v>0.1111</v>
      </c>
      <c r="AS2" s="60">
        <v>24.42</v>
      </c>
      <c r="AT2" s="38">
        <f>IF(ISERROR(AS2-AK2),"",AS2-AK2)</f>
        <v>24.03</v>
      </c>
      <c r="AU2" s="38">
        <f>IF(ISERROR(AS2-AK2+AF2+AI2+AM2+AO2+AQ2),"",AS2-AK2+AF2+AI2+AM2+AO2+AQ2)</f>
        <v>36.25</v>
      </c>
      <c r="AV2" s="37">
        <v>3.9100000000000003E-2</v>
      </c>
      <c r="AW2" s="38">
        <f>IF(ISERROR(AU2*AV2),"",AU2*AV2)</f>
        <v>1.42</v>
      </c>
      <c r="AX2" s="38">
        <f>IF(ISERROR(AU2+AW2),"",AU2+AW2)</f>
        <v>37.67</v>
      </c>
      <c r="AY2" s="39"/>
      <c r="AZ2" s="33"/>
      <c r="BA2" s="33"/>
      <c r="BB2" s="38" t="str">
        <f>IF(AZ2="","",AZ2+2.5)</f>
        <v/>
      </c>
      <c r="BC2" s="33"/>
      <c r="BD2" s="39"/>
    </row>
    <row r="3" spans="1:56">
      <c r="A3" s="29">
        <v>2</v>
      </c>
      <c r="B3" s="1"/>
      <c r="C3" s="1"/>
      <c r="D3" s="2" t="s">
        <v>4</v>
      </c>
      <c r="E3" s="2"/>
      <c r="F3" s="2" t="s">
        <v>5</v>
      </c>
      <c r="G3" s="1" t="s">
        <v>61</v>
      </c>
      <c r="H3" s="44" t="s">
        <v>62</v>
      </c>
      <c r="I3" s="44" t="s">
        <v>62</v>
      </c>
      <c r="J3" s="44" t="s">
        <v>64</v>
      </c>
      <c r="K3" s="56" t="s">
        <v>66</v>
      </c>
      <c r="L3" s="44" t="s">
        <v>70</v>
      </c>
      <c r="M3" s="58" t="s">
        <v>71</v>
      </c>
      <c r="N3" s="59">
        <v>680685093</v>
      </c>
      <c r="O3" s="58" t="s">
        <v>72</v>
      </c>
      <c r="P3" s="61" t="s">
        <v>83</v>
      </c>
      <c r="Q3" s="1" t="s">
        <v>53</v>
      </c>
      <c r="R3" s="30">
        <v>195.6</v>
      </c>
      <c r="S3" s="31">
        <v>8.1</v>
      </c>
      <c r="T3" s="32">
        <v>24.15</v>
      </c>
      <c r="U3" s="33">
        <v>24.15</v>
      </c>
      <c r="V3" s="33"/>
      <c r="W3" s="1" t="s">
        <v>3</v>
      </c>
      <c r="X3" s="51">
        <v>40</v>
      </c>
      <c r="Y3" s="51">
        <v>38</v>
      </c>
      <c r="Z3" s="51">
        <v>36</v>
      </c>
      <c r="AA3" s="31">
        <v>2</v>
      </c>
      <c r="AB3" s="34">
        <v>2</v>
      </c>
      <c r="AC3" s="54">
        <f t="shared" ref="AC3:AC9" si="0">IF(X3="","",X3*Y3*Z3/1000000)</f>
        <v>5.5E-2</v>
      </c>
      <c r="AD3" s="35">
        <f t="shared" ref="AD3:AD9" si="1">IF(AB3="","",65/AC3*AB3)</f>
        <v>2364</v>
      </c>
      <c r="AE3" s="1">
        <v>53.28</v>
      </c>
      <c r="AF3" s="36">
        <f t="shared" ref="AF3:AF9" si="2">IF(ISERROR(AE3*AC3/AB3),"",AE3*AC3/AB3)</f>
        <v>1.47</v>
      </c>
      <c r="AG3" s="2" t="s">
        <v>75</v>
      </c>
      <c r="AH3" s="45">
        <v>0.42799999999999999</v>
      </c>
      <c r="AI3" s="36">
        <f t="shared" ref="AI3:AI9" si="3">IF(ISERROR(AS3*0.99*AH3),"",AS3*0.99*AH3)</f>
        <v>12.38</v>
      </c>
      <c r="AJ3" s="37">
        <v>1.6299999999999999E-2</v>
      </c>
      <c r="AK3" s="36">
        <f t="shared" ref="AK3:AK9" si="4">IF(ISERROR(AS3*0.99*AJ3),"",AS3*0.99*AJ3)</f>
        <v>0.47</v>
      </c>
      <c r="AL3" s="37">
        <v>-0.03</v>
      </c>
      <c r="AM3" s="36">
        <f t="shared" ref="AM3:AM9" si="5">IF(ISERROR(AS3*0.99*AL3),"",AS3*0.99*AL3)</f>
        <v>-0.87</v>
      </c>
      <c r="AN3" s="37">
        <v>0.05</v>
      </c>
      <c r="AO3" s="36">
        <f t="shared" ref="AO3:AO9" si="6">IF(ISERROR(AS3*AN3),"",AS3*AN3)</f>
        <v>1.46</v>
      </c>
      <c r="AP3" s="37">
        <v>1.8E-3</v>
      </c>
      <c r="AQ3" s="36">
        <f t="shared" ref="AQ3:AQ9" si="7">IF(ISERROR((AS3-AK3+AM3+AO3+AF3+AI3)*AP3),"",(AS3-AK3+AM3+AO3+AF3+AI3)*AP3)</f>
        <v>0.08</v>
      </c>
      <c r="AR3" s="47">
        <f t="shared" ref="AR3:AR9" si="8">IF(ISERROR((AT3-U3)/AT3-1%),"",(AT3-U3)/AT3-1%)</f>
        <v>0.1497</v>
      </c>
      <c r="AS3" s="60">
        <v>29.21</v>
      </c>
      <c r="AT3" s="38">
        <f t="shared" ref="AT3:AT9" si="9">IF(ISERROR(AS3-AK3),"",AS3-AK3)</f>
        <v>28.74</v>
      </c>
      <c r="AU3" s="38">
        <f t="shared" ref="AU3:AU9" si="10">IF(ISERROR(AS3-AK3+AF3+AI3+AM3+AO3+AQ3),"",AS3-AK3+AF3+AI3+AM3+AO3+AQ3)</f>
        <v>43.26</v>
      </c>
      <c r="AV3" s="37">
        <v>3.9100000000000003E-2</v>
      </c>
      <c r="AW3" s="38">
        <f t="shared" ref="AW3:AW9" si="11">IF(ISERROR(AU3*AV3),"",AU3*AV3)</f>
        <v>1.69</v>
      </c>
      <c r="AX3" s="38">
        <f t="shared" ref="AX3:AX9" si="12">IF(ISERROR(AU3+AW3),"",AU3+AW3)</f>
        <v>44.95</v>
      </c>
      <c r="AY3" s="39"/>
      <c r="AZ3" s="33"/>
      <c r="BA3" s="33"/>
      <c r="BB3" s="38" t="str">
        <f t="shared" ref="BB3:BB9" si="13">IF(AZ3="","",AZ3+2.5)</f>
        <v/>
      </c>
      <c r="BC3" s="33"/>
      <c r="BD3" s="39"/>
    </row>
    <row r="4" spans="1:56">
      <c r="A4" s="29">
        <v>3</v>
      </c>
      <c r="B4" s="1"/>
      <c r="C4" s="1"/>
      <c r="D4" s="2" t="s">
        <v>4</v>
      </c>
      <c r="E4" s="2"/>
      <c r="F4" s="2" t="s">
        <v>6</v>
      </c>
      <c r="G4" s="1" t="s">
        <v>61</v>
      </c>
      <c r="H4" s="44" t="s">
        <v>63</v>
      </c>
      <c r="I4" s="44" t="s">
        <v>63</v>
      </c>
      <c r="J4" s="44" t="s">
        <v>65</v>
      </c>
      <c r="K4" s="56" t="s">
        <v>66</v>
      </c>
      <c r="L4" s="44" t="s">
        <v>68</v>
      </c>
      <c r="M4" s="58" t="s">
        <v>71</v>
      </c>
      <c r="N4" s="59">
        <v>680741476</v>
      </c>
      <c r="O4" s="58" t="s">
        <v>73</v>
      </c>
      <c r="P4" s="61" t="s">
        <v>84</v>
      </c>
      <c r="Q4" s="1" t="s">
        <v>53</v>
      </c>
      <c r="R4" s="30">
        <v>44.9</v>
      </c>
      <c r="S4" s="31">
        <v>8.1</v>
      </c>
      <c r="T4" s="32">
        <v>5.54</v>
      </c>
      <c r="U4" s="33">
        <v>5.54</v>
      </c>
      <c r="V4" s="33"/>
      <c r="W4" s="1" t="s">
        <v>3</v>
      </c>
      <c r="X4" s="51">
        <v>32</v>
      </c>
      <c r="Y4" s="51">
        <v>21</v>
      </c>
      <c r="Z4" s="51">
        <v>17</v>
      </c>
      <c r="AA4" s="31">
        <v>2</v>
      </c>
      <c r="AB4" s="34">
        <v>2</v>
      </c>
      <c r="AC4" s="54">
        <f t="shared" si="0"/>
        <v>1.0999999999999999E-2</v>
      </c>
      <c r="AD4" s="35">
        <f>IF(AB4="","",65/AC4*AB4)</f>
        <v>11818</v>
      </c>
      <c r="AE4" s="1">
        <v>53.28</v>
      </c>
      <c r="AF4" s="36">
        <f t="shared" si="2"/>
        <v>0.28999999999999998</v>
      </c>
      <c r="AG4" s="2" t="s">
        <v>76</v>
      </c>
      <c r="AH4" s="45">
        <v>0.373</v>
      </c>
      <c r="AI4" s="36">
        <f t="shared" si="3"/>
        <v>3.3</v>
      </c>
      <c r="AJ4" s="37">
        <v>1.6299999999999999E-2</v>
      </c>
      <c r="AK4" s="36">
        <f t="shared" si="4"/>
        <v>0.14000000000000001</v>
      </c>
      <c r="AL4" s="37">
        <v>-0.03</v>
      </c>
      <c r="AM4" s="36">
        <f t="shared" si="5"/>
        <v>-0.27</v>
      </c>
      <c r="AN4" s="37">
        <v>0.05</v>
      </c>
      <c r="AO4" s="36">
        <f t="shared" si="6"/>
        <v>0.45</v>
      </c>
      <c r="AP4" s="37">
        <v>1.8E-3</v>
      </c>
      <c r="AQ4" s="36">
        <f t="shared" si="7"/>
        <v>0.02</v>
      </c>
      <c r="AR4" s="47">
        <f t="shared" si="8"/>
        <v>0.35970000000000002</v>
      </c>
      <c r="AS4" s="60">
        <v>8.93</v>
      </c>
      <c r="AT4" s="38">
        <f t="shared" si="9"/>
        <v>8.7899999999999991</v>
      </c>
      <c r="AU4" s="38">
        <f t="shared" si="10"/>
        <v>12.58</v>
      </c>
      <c r="AV4" s="37">
        <v>3.9100000000000003E-2</v>
      </c>
      <c r="AW4" s="38">
        <f t="shared" si="11"/>
        <v>0.49</v>
      </c>
      <c r="AX4" s="38">
        <f t="shared" si="12"/>
        <v>13.07</v>
      </c>
      <c r="AY4" s="39"/>
      <c r="AZ4" s="33"/>
      <c r="BA4" s="33"/>
      <c r="BB4" s="38" t="str">
        <f t="shared" si="13"/>
        <v/>
      </c>
      <c r="BC4" s="33"/>
      <c r="BD4" s="39"/>
    </row>
    <row r="5" spans="1:56">
      <c r="A5" s="29">
        <v>4</v>
      </c>
      <c r="B5" s="1"/>
      <c r="C5" s="1"/>
      <c r="D5" s="2" t="s">
        <v>4</v>
      </c>
      <c r="E5" s="2"/>
      <c r="F5" s="2" t="s">
        <v>6</v>
      </c>
      <c r="G5" s="1" t="s">
        <v>61</v>
      </c>
      <c r="H5" s="58" t="s">
        <v>63</v>
      </c>
      <c r="I5" s="58" t="s">
        <v>63</v>
      </c>
      <c r="J5" s="44" t="s">
        <v>65</v>
      </c>
      <c r="K5" s="56" t="s">
        <v>66</v>
      </c>
      <c r="L5" s="58" t="s">
        <v>69</v>
      </c>
      <c r="M5" s="58" t="s">
        <v>71</v>
      </c>
      <c r="N5" s="59">
        <v>680741477</v>
      </c>
      <c r="O5" s="58" t="s">
        <v>74</v>
      </c>
      <c r="P5" s="61" t="s">
        <v>85</v>
      </c>
      <c r="Q5" s="1" t="s">
        <v>53</v>
      </c>
      <c r="R5" s="30">
        <v>55.3</v>
      </c>
      <c r="S5" s="31">
        <v>8.1</v>
      </c>
      <c r="T5" s="32">
        <v>6.83</v>
      </c>
      <c r="U5" s="33">
        <v>6.83</v>
      </c>
      <c r="V5" s="33"/>
      <c r="W5" s="1" t="s">
        <v>3</v>
      </c>
      <c r="X5" s="51">
        <v>32</v>
      </c>
      <c r="Y5" s="51">
        <v>21</v>
      </c>
      <c r="Z5" s="51">
        <v>21</v>
      </c>
      <c r="AA5" s="31">
        <v>2</v>
      </c>
      <c r="AB5" s="34">
        <v>2</v>
      </c>
      <c r="AC5" s="54">
        <f t="shared" si="0"/>
        <v>1.4E-2</v>
      </c>
      <c r="AD5" s="35">
        <f t="shared" si="1"/>
        <v>9286</v>
      </c>
      <c r="AE5" s="1">
        <v>53.28</v>
      </c>
      <c r="AF5" s="36">
        <f t="shared" si="2"/>
        <v>0.37</v>
      </c>
      <c r="AG5" s="1" t="s">
        <v>76</v>
      </c>
      <c r="AH5" s="45">
        <v>0.373</v>
      </c>
      <c r="AI5" s="36">
        <f t="shared" si="3"/>
        <v>3.95</v>
      </c>
      <c r="AJ5" s="37">
        <v>1.6299999999999999E-2</v>
      </c>
      <c r="AK5" s="36">
        <f t="shared" si="4"/>
        <v>0.17</v>
      </c>
      <c r="AL5" s="37">
        <v>-0.03</v>
      </c>
      <c r="AM5" s="36">
        <f t="shared" si="5"/>
        <v>-0.32</v>
      </c>
      <c r="AN5" s="37">
        <v>0.05</v>
      </c>
      <c r="AO5" s="36">
        <f t="shared" si="6"/>
        <v>0.53</v>
      </c>
      <c r="AP5" s="37">
        <v>1.8E-3</v>
      </c>
      <c r="AQ5" s="36">
        <f t="shared" si="7"/>
        <v>0.03</v>
      </c>
      <c r="AR5" s="47">
        <f t="shared" si="8"/>
        <v>0.34079999999999999</v>
      </c>
      <c r="AS5" s="60">
        <v>10.69</v>
      </c>
      <c r="AT5" s="38">
        <f t="shared" si="9"/>
        <v>10.52</v>
      </c>
      <c r="AU5" s="38">
        <f t="shared" si="10"/>
        <v>15.08</v>
      </c>
      <c r="AV5" s="37">
        <v>3.9100000000000003E-2</v>
      </c>
      <c r="AW5" s="38">
        <f t="shared" si="11"/>
        <v>0.59</v>
      </c>
      <c r="AX5" s="38">
        <f t="shared" si="12"/>
        <v>15.67</v>
      </c>
      <c r="AY5" s="39"/>
      <c r="AZ5" s="33"/>
      <c r="BA5" s="33"/>
      <c r="BB5" s="38" t="str">
        <f t="shared" si="13"/>
        <v/>
      </c>
      <c r="BC5" s="33"/>
      <c r="BD5" s="39" t="str">
        <f t="shared" ref="BD5:BD9" si="14">IF(ISERROR((BC5-AX5)/BC5),"",(BC5-AX5)/BC5)</f>
        <v/>
      </c>
    </row>
    <row r="6" spans="1:56" ht="30">
      <c r="A6" s="29">
        <v>5</v>
      </c>
      <c r="B6" s="1"/>
      <c r="C6" s="1"/>
      <c r="D6" s="2" t="s">
        <v>4</v>
      </c>
      <c r="E6" s="2"/>
      <c r="F6" s="2" t="s">
        <v>5</v>
      </c>
      <c r="G6" s="1" t="s">
        <v>61</v>
      </c>
      <c r="H6" s="44" t="s">
        <v>62</v>
      </c>
      <c r="I6" s="44" t="s">
        <v>62</v>
      </c>
      <c r="J6" s="44" t="s">
        <v>64</v>
      </c>
      <c r="K6" s="56" t="s">
        <v>66</v>
      </c>
      <c r="L6" s="56" t="s">
        <v>67</v>
      </c>
      <c r="M6" s="58" t="s">
        <v>77</v>
      </c>
      <c r="N6" s="59">
        <v>680685094</v>
      </c>
      <c r="O6" s="58" t="s">
        <v>78</v>
      </c>
      <c r="P6" s="61" t="s">
        <v>86</v>
      </c>
      <c r="Q6" s="1" t="s">
        <v>53</v>
      </c>
      <c r="R6" s="30">
        <v>171.1</v>
      </c>
      <c r="S6" s="31">
        <v>8.1</v>
      </c>
      <c r="T6" s="32">
        <v>21.12</v>
      </c>
      <c r="U6" s="33">
        <v>21.12</v>
      </c>
      <c r="V6" s="33"/>
      <c r="W6" s="1" t="s">
        <v>3</v>
      </c>
      <c r="X6" s="51">
        <v>40</v>
      </c>
      <c r="Y6" s="51">
        <v>38</v>
      </c>
      <c r="Z6" s="51">
        <v>32</v>
      </c>
      <c r="AA6" s="31">
        <v>2</v>
      </c>
      <c r="AB6" s="34">
        <v>2</v>
      </c>
      <c r="AC6" s="54">
        <f t="shared" si="0"/>
        <v>4.9000000000000002E-2</v>
      </c>
      <c r="AD6" s="35">
        <f t="shared" si="1"/>
        <v>2653</v>
      </c>
      <c r="AE6" s="1">
        <v>53.28</v>
      </c>
      <c r="AF6" s="36">
        <f t="shared" si="2"/>
        <v>1.31</v>
      </c>
      <c r="AG6" s="2" t="s">
        <v>75</v>
      </c>
      <c r="AH6" s="45">
        <v>0.42799999999999999</v>
      </c>
      <c r="AI6" s="36">
        <f t="shared" si="3"/>
        <v>10.35</v>
      </c>
      <c r="AJ6" s="37">
        <v>1.6299999999999999E-2</v>
      </c>
      <c r="AK6" s="36">
        <f t="shared" si="4"/>
        <v>0.39</v>
      </c>
      <c r="AL6" s="37">
        <v>-0.03</v>
      </c>
      <c r="AM6" s="36">
        <f t="shared" si="5"/>
        <v>-0.73</v>
      </c>
      <c r="AN6" s="37">
        <v>0.05</v>
      </c>
      <c r="AO6" s="36">
        <f t="shared" si="6"/>
        <v>1.22</v>
      </c>
      <c r="AP6" s="37">
        <v>1.8E-3</v>
      </c>
      <c r="AQ6" s="36">
        <f t="shared" si="7"/>
        <v>7.0000000000000007E-2</v>
      </c>
      <c r="AR6" s="47">
        <f t="shared" si="8"/>
        <v>0.1111</v>
      </c>
      <c r="AS6" s="60">
        <v>24.42</v>
      </c>
      <c r="AT6" s="38">
        <f t="shared" si="9"/>
        <v>24.03</v>
      </c>
      <c r="AU6" s="38">
        <f t="shared" si="10"/>
        <v>36.25</v>
      </c>
      <c r="AV6" s="37">
        <v>3.9100000000000003E-2</v>
      </c>
      <c r="AW6" s="38">
        <f t="shared" si="11"/>
        <v>1.42</v>
      </c>
      <c r="AX6" s="38">
        <f t="shared" si="12"/>
        <v>37.67</v>
      </c>
      <c r="AY6" s="39"/>
      <c r="AZ6" s="33"/>
      <c r="BA6" s="33"/>
      <c r="BB6" s="38" t="str">
        <f t="shared" si="13"/>
        <v/>
      </c>
      <c r="BC6" s="33"/>
      <c r="BD6" s="39" t="str">
        <f t="shared" si="14"/>
        <v/>
      </c>
    </row>
    <row r="7" spans="1:56">
      <c r="A7" s="29">
        <v>6</v>
      </c>
      <c r="B7" s="1"/>
      <c r="C7" s="1"/>
      <c r="D7" s="2" t="s">
        <v>4</v>
      </c>
      <c r="E7" s="2"/>
      <c r="F7" s="2" t="s">
        <v>5</v>
      </c>
      <c r="G7" s="1" t="s">
        <v>61</v>
      </c>
      <c r="H7" s="44" t="s">
        <v>62</v>
      </c>
      <c r="I7" s="44" t="s">
        <v>62</v>
      </c>
      <c r="J7" s="44" t="s">
        <v>64</v>
      </c>
      <c r="K7" s="56" t="s">
        <v>66</v>
      </c>
      <c r="L7" s="44" t="s">
        <v>70</v>
      </c>
      <c r="M7" s="58" t="s">
        <v>77</v>
      </c>
      <c r="N7" s="59">
        <v>680685095</v>
      </c>
      <c r="O7" s="58" t="s">
        <v>79</v>
      </c>
      <c r="P7" s="61" t="s">
        <v>87</v>
      </c>
      <c r="Q7" s="1" t="s">
        <v>53</v>
      </c>
      <c r="R7" s="30">
        <v>195.6</v>
      </c>
      <c r="S7" s="31">
        <v>8.1</v>
      </c>
      <c r="T7" s="32">
        <v>24.15</v>
      </c>
      <c r="U7" s="33">
        <v>24.15</v>
      </c>
      <c r="V7" s="33"/>
      <c r="W7" s="1" t="s">
        <v>3</v>
      </c>
      <c r="X7" s="51">
        <v>40</v>
      </c>
      <c r="Y7" s="51">
        <v>38</v>
      </c>
      <c r="Z7" s="51">
        <v>36</v>
      </c>
      <c r="AA7" s="31">
        <v>2</v>
      </c>
      <c r="AB7" s="34">
        <v>2</v>
      </c>
      <c r="AC7" s="54">
        <f t="shared" si="0"/>
        <v>5.5E-2</v>
      </c>
      <c r="AD7" s="35">
        <f t="shared" si="1"/>
        <v>2364</v>
      </c>
      <c r="AE7" s="1">
        <v>53.28</v>
      </c>
      <c r="AF7" s="36">
        <f t="shared" si="2"/>
        <v>1.47</v>
      </c>
      <c r="AG7" s="2" t="s">
        <v>75</v>
      </c>
      <c r="AH7" s="45">
        <v>0.42799999999999999</v>
      </c>
      <c r="AI7" s="36">
        <f t="shared" si="3"/>
        <v>12.38</v>
      </c>
      <c r="AJ7" s="37">
        <v>1.6299999999999999E-2</v>
      </c>
      <c r="AK7" s="36">
        <f t="shared" si="4"/>
        <v>0.47</v>
      </c>
      <c r="AL7" s="37">
        <v>-0.03</v>
      </c>
      <c r="AM7" s="36">
        <f t="shared" si="5"/>
        <v>-0.87</v>
      </c>
      <c r="AN7" s="37">
        <v>0.05</v>
      </c>
      <c r="AO7" s="36">
        <f t="shared" si="6"/>
        <v>1.46</v>
      </c>
      <c r="AP7" s="37">
        <v>1.8E-3</v>
      </c>
      <c r="AQ7" s="36">
        <f t="shared" si="7"/>
        <v>0.08</v>
      </c>
      <c r="AR7" s="47">
        <f t="shared" si="8"/>
        <v>0.1497</v>
      </c>
      <c r="AS7" s="60">
        <v>29.21</v>
      </c>
      <c r="AT7" s="38">
        <f t="shared" si="9"/>
        <v>28.74</v>
      </c>
      <c r="AU7" s="38">
        <f t="shared" si="10"/>
        <v>43.26</v>
      </c>
      <c r="AV7" s="37">
        <v>3.9100000000000003E-2</v>
      </c>
      <c r="AW7" s="38">
        <f t="shared" si="11"/>
        <v>1.69</v>
      </c>
      <c r="AX7" s="38">
        <f t="shared" si="12"/>
        <v>44.95</v>
      </c>
      <c r="AY7" s="39"/>
      <c r="AZ7" s="33"/>
      <c r="BA7" s="33"/>
      <c r="BB7" s="38" t="str">
        <f t="shared" si="13"/>
        <v/>
      </c>
      <c r="BC7" s="33"/>
      <c r="BD7" s="39" t="str">
        <f t="shared" si="14"/>
        <v/>
      </c>
    </row>
    <row r="8" spans="1:56">
      <c r="A8" s="29">
        <v>7</v>
      </c>
      <c r="B8" s="1"/>
      <c r="C8" s="1"/>
      <c r="D8" s="2" t="s">
        <v>4</v>
      </c>
      <c r="E8" s="2"/>
      <c r="F8" s="2" t="s">
        <v>6</v>
      </c>
      <c r="G8" s="1" t="s">
        <v>61</v>
      </c>
      <c r="H8" s="44" t="s">
        <v>63</v>
      </c>
      <c r="I8" s="44" t="s">
        <v>63</v>
      </c>
      <c r="J8" s="44" t="s">
        <v>65</v>
      </c>
      <c r="K8" s="56" t="s">
        <v>66</v>
      </c>
      <c r="L8" s="44" t="s">
        <v>68</v>
      </c>
      <c r="M8" s="58" t="s">
        <v>77</v>
      </c>
      <c r="N8" s="59">
        <v>680741480</v>
      </c>
      <c r="O8" s="58" t="s">
        <v>80</v>
      </c>
      <c r="P8" s="61" t="s">
        <v>88</v>
      </c>
      <c r="Q8" s="1" t="s">
        <v>53</v>
      </c>
      <c r="R8" s="30">
        <v>44.9</v>
      </c>
      <c r="S8" s="31">
        <v>8.1</v>
      </c>
      <c r="T8" s="32">
        <v>5.54</v>
      </c>
      <c r="U8" s="33">
        <v>5.54</v>
      </c>
      <c r="V8" s="33"/>
      <c r="W8" s="1" t="s">
        <v>3</v>
      </c>
      <c r="X8" s="51">
        <v>32</v>
      </c>
      <c r="Y8" s="51">
        <v>21</v>
      </c>
      <c r="Z8" s="51">
        <v>17</v>
      </c>
      <c r="AA8" s="31">
        <v>2</v>
      </c>
      <c r="AB8" s="34">
        <v>2</v>
      </c>
      <c r="AC8" s="54">
        <f t="shared" si="0"/>
        <v>1.0999999999999999E-2</v>
      </c>
      <c r="AD8" s="35">
        <f t="shared" si="1"/>
        <v>11818</v>
      </c>
      <c r="AE8" s="1">
        <v>53.28</v>
      </c>
      <c r="AF8" s="36">
        <f t="shared" si="2"/>
        <v>0.28999999999999998</v>
      </c>
      <c r="AG8" s="2" t="s">
        <v>76</v>
      </c>
      <c r="AH8" s="45">
        <v>0.373</v>
      </c>
      <c r="AI8" s="36">
        <f t="shared" si="3"/>
        <v>3.3</v>
      </c>
      <c r="AJ8" s="37">
        <v>1.6299999999999999E-2</v>
      </c>
      <c r="AK8" s="36">
        <f t="shared" si="4"/>
        <v>0.14000000000000001</v>
      </c>
      <c r="AL8" s="37">
        <v>-0.03</v>
      </c>
      <c r="AM8" s="36">
        <f t="shared" si="5"/>
        <v>-0.27</v>
      </c>
      <c r="AN8" s="37">
        <v>0.05</v>
      </c>
      <c r="AO8" s="36">
        <f t="shared" si="6"/>
        <v>0.45</v>
      </c>
      <c r="AP8" s="37">
        <v>1.8E-3</v>
      </c>
      <c r="AQ8" s="36">
        <f t="shared" si="7"/>
        <v>0.02</v>
      </c>
      <c r="AR8" s="47">
        <f t="shared" si="8"/>
        <v>0.35970000000000002</v>
      </c>
      <c r="AS8" s="60">
        <v>8.93</v>
      </c>
      <c r="AT8" s="38">
        <f t="shared" si="9"/>
        <v>8.7899999999999991</v>
      </c>
      <c r="AU8" s="38">
        <f t="shared" si="10"/>
        <v>12.58</v>
      </c>
      <c r="AV8" s="37">
        <v>3.9100000000000003E-2</v>
      </c>
      <c r="AW8" s="38">
        <f t="shared" si="11"/>
        <v>0.49</v>
      </c>
      <c r="AX8" s="38">
        <f t="shared" si="12"/>
        <v>13.07</v>
      </c>
      <c r="AY8" s="39"/>
      <c r="AZ8" s="33"/>
      <c r="BA8" s="33"/>
      <c r="BB8" s="38" t="str">
        <f t="shared" si="13"/>
        <v/>
      </c>
      <c r="BC8" s="33"/>
      <c r="BD8" s="39" t="str">
        <f t="shared" si="14"/>
        <v/>
      </c>
    </row>
    <row r="9" spans="1:56">
      <c r="A9" s="29">
        <v>8</v>
      </c>
      <c r="B9" s="1"/>
      <c r="C9" s="1"/>
      <c r="D9" s="2" t="s">
        <v>4</v>
      </c>
      <c r="E9" s="2"/>
      <c r="F9" s="2" t="s">
        <v>6</v>
      </c>
      <c r="G9" s="1" t="s">
        <v>61</v>
      </c>
      <c r="H9" s="58" t="s">
        <v>63</v>
      </c>
      <c r="I9" s="58" t="s">
        <v>63</v>
      </c>
      <c r="J9" s="44" t="s">
        <v>65</v>
      </c>
      <c r="K9" s="56" t="s">
        <v>66</v>
      </c>
      <c r="L9" s="58" t="s">
        <v>69</v>
      </c>
      <c r="M9" s="58" t="s">
        <v>77</v>
      </c>
      <c r="N9" s="59">
        <v>680741478</v>
      </c>
      <c r="O9" s="58" t="s">
        <v>81</v>
      </c>
      <c r="P9" s="61" t="s">
        <v>89</v>
      </c>
      <c r="Q9" s="1" t="s">
        <v>53</v>
      </c>
      <c r="R9" s="30">
        <v>55.3</v>
      </c>
      <c r="S9" s="31">
        <v>8.1</v>
      </c>
      <c r="T9" s="32">
        <v>6.83</v>
      </c>
      <c r="U9" s="33">
        <v>6.83</v>
      </c>
      <c r="V9" s="33"/>
      <c r="W9" s="1" t="s">
        <v>3</v>
      </c>
      <c r="X9" s="51">
        <v>32</v>
      </c>
      <c r="Y9" s="51">
        <v>21</v>
      </c>
      <c r="Z9" s="51">
        <v>21</v>
      </c>
      <c r="AA9" s="31">
        <v>2</v>
      </c>
      <c r="AB9" s="34">
        <v>2</v>
      </c>
      <c r="AC9" s="54">
        <f t="shared" si="0"/>
        <v>1.4E-2</v>
      </c>
      <c r="AD9" s="35">
        <f t="shared" si="1"/>
        <v>9286</v>
      </c>
      <c r="AE9" s="1">
        <v>53.28</v>
      </c>
      <c r="AF9" s="36">
        <f t="shared" si="2"/>
        <v>0.37</v>
      </c>
      <c r="AG9" s="1" t="s">
        <v>76</v>
      </c>
      <c r="AH9" s="45">
        <v>0.373</v>
      </c>
      <c r="AI9" s="36">
        <f t="shared" si="3"/>
        <v>3.95</v>
      </c>
      <c r="AJ9" s="37">
        <v>1.6299999999999999E-2</v>
      </c>
      <c r="AK9" s="36">
        <f t="shared" si="4"/>
        <v>0.17</v>
      </c>
      <c r="AL9" s="37">
        <v>-0.03</v>
      </c>
      <c r="AM9" s="36">
        <f t="shared" si="5"/>
        <v>-0.32</v>
      </c>
      <c r="AN9" s="37">
        <v>0.05</v>
      </c>
      <c r="AO9" s="36">
        <f t="shared" si="6"/>
        <v>0.53</v>
      </c>
      <c r="AP9" s="37">
        <v>1.8E-3</v>
      </c>
      <c r="AQ9" s="36">
        <f t="shared" si="7"/>
        <v>0.03</v>
      </c>
      <c r="AR9" s="47">
        <f t="shared" si="8"/>
        <v>0.34079999999999999</v>
      </c>
      <c r="AS9" s="60">
        <v>10.69</v>
      </c>
      <c r="AT9" s="38">
        <f t="shared" si="9"/>
        <v>10.52</v>
      </c>
      <c r="AU9" s="38">
        <f t="shared" si="10"/>
        <v>15.08</v>
      </c>
      <c r="AV9" s="37">
        <v>3.9100000000000003E-2</v>
      </c>
      <c r="AW9" s="38">
        <f t="shared" si="11"/>
        <v>0.59</v>
      </c>
      <c r="AX9" s="38">
        <f t="shared" si="12"/>
        <v>15.67</v>
      </c>
      <c r="AY9" s="39"/>
      <c r="AZ9" s="33"/>
      <c r="BA9" s="33"/>
      <c r="BB9" s="38" t="str">
        <f t="shared" si="13"/>
        <v/>
      </c>
      <c r="BC9" s="33"/>
      <c r="BD9" s="39" t="str">
        <f t="shared" si="14"/>
        <v/>
      </c>
    </row>
  </sheetData>
  <sheetProtection insertRows="0" deleteRows="0" sort="0"/>
  <protectedRanges>
    <protectedRange sqref="AL10:AS243 BB2:BB9 AE1:AF1 AW2:AY9 BD2:BD9 A2:J243 AL1:AU9 L2:AK243" name="Range1"/>
    <protectedRange sqref="K2:K248" name="Range1_1"/>
    <protectedRange sqref="BA2:BA243" name="Range1_2"/>
  </protectedRanges>
  <phoneticPr fontId="6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58726524-8593-4A45-958D-BBFF91B66072}">
          <x14:formula1>
            <xm:f>#REF!</xm:f>
          </x14:formula1>
          <xm:sqref>D2:D9</xm:sqref>
        </x14:dataValidation>
        <x14:dataValidation type="list" allowBlank="1" showInputMessage="1" showErrorMessage="1" xr:uid="{91CE3278-AAF7-4E82-9E96-A2CD697528FF}">
          <x14:formula1>
            <xm:f>#REF!</xm:f>
          </x14:formula1>
          <xm:sqref>W2:W9</xm:sqref>
        </x14:dataValidation>
        <x14:dataValidation type="list" allowBlank="1" showInputMessage="1" showErrorMessage="1" xr:uid="{9F6E6598-D1F6-461B-A213-A21BCA5CE8EE}">
          <x14:formula1>
            <xm:f>#REF!</xm:f>
          </x14:formula1>
          <xm:sqref>Q2:Q9</xm:sqref>
        </x14:dataValidation>
        <x14:dataValidation type="list" allowBlank="1" showInputMessage="1" showErrorMessage="1" xr:uid="{2E6A7DCF-D3C8-46DC-BE9C-116878D5B20C}">
          <x14:formula1>
            <xm:f>#REF!</xm:f>
          </x14:formula1>
          <xm:sqref>E2:E9</xm:sqref>
        </x14:dataValidation>
        <x14:dataValidation type="list" allowBlank="1" showInputMessage="1" showErrorMessage="1" xr:uid="{5586FAC4-704A-4514-862E-101A5AA59DA7}">
          <x14:formula1>
            <xm:f>#REF!</xm:f>
          </x14:formula1>
          <xm:sqref>F2:F9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2025-11-06T02:29:37Z</dcterms:modified>
</cp:coreProperties>
</file>