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BD67F379-DF60-48C3-A358-B72FCB33A9D4}" xr6:coauthVersionLast="47" xr6:coauthVersionMax="47" xr10:uidLastSave="{00000000-0000-0000-0000-000000000000}"/>
  <bookViews>
    <workbookView xWindow="-110" yWindow="-110" windowWidth="19420" windowHeight="11500" xr2:uid="{413519D7-A03D-471C-81B2-DB945C1E0B15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021BPB">'[1]021BPB'!$B$33</definedName>
    <definedName name="_024WPB">#REF!</definedName>
    <definedName name="_025HPB">#REF!</definedName>
    <definedName name="_625WAA">#REF!</definedName>
    <definedName name="_643BRD">#REF!</definedName>
    <definedName name="_645HAA">#REF!</definedName>
    <definedName name="_655BAA">#REF!</definedName>
    <definedName name="_720BPB">'[1]720BPB _N_'!$B$34</definedName>
    <definedName name="_735BKO">#REF!</definedName>
    <definedName name="_866BWA">'[2]866BWM'!$K$32</definedName>
    <definedName name="_866BWM">'[2]866BWM'!$C$32</definedName>
    <definedName name="_878BBB">'[2]878BBB'!$B$34</definedName>
    <definedName name="_878HBB">'[2]878BBB'!$D$34</definedName>
    <definedName name="_878SBB">'[2]878BBB'!$F$34</definedName>
    <definedName name="_978MBB">'[2]878BBB'!$H$34</definedName>
    <definedName name="_cat82">#REF!</definedName>
    <definedName name="A">#REF!</definedName>
    <definedName name="AB">#REF!</definedName>
    <definedName name="ABC">#REF!</definedName>
    <definedName name="AD">'[3]other data'!$T$2:$T$5</definedName>
    <definedName name="AIM">#REF!</definedName>
    <definedName name="ALLOCATE">[4]comments!$F$3:$F$26</definedName>
    <definedName name="Archive_fcst">[5]Archive_fcst!$D$16</definedName>
    <definedName name="Artwork">#REF!</definedName>
    <definedName name="AssortedSKU_Range">[6]Mapping!$J$2:$J$3</definedName>
    <definedName name="Assortment">#REF!</definedName>
    <definedName name="ATTR">'[7]PT TABLE'!$B$2:$F$2</definedName>
    <definedName name="Attributes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TTY">#REF!</definedName>
    <definedName name="Blankets_Throws">#REF!</definedName>
    <definedName name="bm">#REF!</definedName>
    <definedName name="brand">'[8]Drop Downs'!$H$2:$H$68</definedName>
    <definedName name="brands">'[3]other data'!$K$2:$K$48</definedName>
    <definedName name="brown">#REF!</definedName>
    <definedName name="BuyUnits_Range">[6]Mapping!$B$2:$B$55</definedName>
    <definedName name="ca_available_Range">[6]Mapping!$AB$2:$AB$5</definedName>
    <definedName name="ca_Compliant_Range">[6]Mapping!$BF$2:$BF$4</definedName>
    <definedName name="ca_CompliantReason_Range">[6]Mapping!$BH$2:$BH$13</definedName>
    <definedName name="ca_SisVendor_Range">[6]Mapping!$BD$2:$BD$3</definedName>
    <definedName name="ca_stuffedarticlesreg_Range">[6]Mapping!$AD$2:$AD$6</definedName>
    <definedName name="Case_Freight_Range">[6]Mapping!$F$2:$F$19</definedName>
    <definedName name="CATEGORY">[9]Sheet1!$DW$2:$DW$3</definedName>
    <definedName name="categoryfinal">'[10]Import Quote Sheet'!$A$90:$A$190</definedName>
    <definedName name="CB_s_PER__MASTER">#REF!</definedName>
    <definedName name="CB_s_PER_MASTER">#REF!</definedName>
    <definedName name="CBM_or_CBF">#REF!</definedName>
    <definedName name="CENTENNIAL_FOR_BBB">'[2]878BBB'!$A$4</definedName>
    <definedName name="CH">'[7]COMMON ATTR'!$C$4:$C$249</definedName>
    <definedName name="chargeback">'[3]other data'!$B$2:$B$6</definedName>
    <definedName name="China_Fuzhou">#REF!</definedName>
    <definedName name="China_Ningbo">#REF!</definedName>
    <definedName name="China_Qingdao">#REF!</definedName>
    <definedName name="China_Shanghai">#REF!</definedName>
    <definedName name="China_Shenzhen_Yantian">#REF!</definedName>
    <definedName name="China_Xiamen">#REF!</definedName>
    <definedName name="CHINAFCA">#REF!</definedName>
    <definedName name="Class">#REF!</definedName>
    <definedName name="class1">#REF!</definedName>
    <definedName name="class2">#REF!</definedName>
    <definedName name="class3">#REF!</definedName>
    <definedName name="colour">#REF!</definedName>
    <definedName name="COLUMN">'[7]PT TABLE'!$A$2</definedName>
    <definedName name="COMF..">#REF!</definedName>
    <definedName name="Comments">#REF!</definedName>
    <definedName name="Commitment">#REF!</definedName>
    <definedName name="COMPONENT">#REF!</definedName>
    <definedName name="CON">'[11]317-TOP'!#REF!</definedName>
    <definedName name="CONS">#REF!</definedName>
    <definedName name="COO">'[8]Drop Downs'!$I$2:$I$83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'[3]other data'!$I$3:$I$249</definedName>
    <definedName name="Country_of_Production">#REF!</definedName>
    <definedName name="CRAP">#REF!</definedName>
    <definedName name="CRCFEE">#REF!</definedName>
    <definedName name="CRCFRGT">#REF!</definedName>
    <definedName name="d">[12]Mapping!$AR$2:$AR$84</definedName>
    <definedName name="DBase">'[13]Domestic Calc'!$A$34:$BU$134</definedName>
    <definedName name="DDL.Periods">'[14]Assortment Plan'!#REF!</definedName>
    <definedName name="DDL.ShipType">'[14]Assortment Plan'!#REF!</definedName>
    <definedName name="DDL.YesNo">'[14]Assortment Plan'!#REF!</definedName>
    <definedName name="DDL.YN">'[14]Assortment Plan'!#REF!</definedName>
    <definedName name="dealPricing_Range">[6]Mapping!$AZ$2:$AZ$3</definedName>
    <definedName name="Decorative_Accessories">#REF!</definedName>
    <definedName name="Decorative_Pillows_Inserts_Covers">#REF!</definedName>
    <definedName name="Department">#REF!</definedName>
    <definedName name="DEPT">#REF!</definedName>
    <definedName name="Depth">#REF!</definedName>
    <definedName name="Description">#REF!</definedName>
    <definedName name="Description1_Range">[6]Mapping!$AM$2:$AM$72</definedName>
    <definedName name="Description2_Range">[6]Mapping!$AN$2:$AN$84</definedName>
    <definedName name="DesignStrat">[15]Info!$F$3:$F$5</definedName>
    <definedName name="diffgrp">'[3]diff group head'!$A$2:$A$47</definedName>
    <definedName name="DIFFS">'[3]other data'!$AF$2:$AF$13</definedName>
    <definedName name="DOMESTIC">#REF!</definedName>
    <definedName name="Down_Comforters">#REF!</definedName>
    <definedName name="DPCostCal">#REF!</definedName>
    <definedName name="DPCostCal_1">#REF!</definedName>
    <definedName name="dumb">#REF!</definedName>
    <definedName name="Duty_Rate">#REF!</definedName>
    <definedName name="Duvet_Covers">#REF!</definedName>
    <definedName name="ELC">#REF!</definedName>
    <definedName name="Electrics">#REF!</definedName>
    <definedName name="embellishment">'[8]Drop Downs'!$F$2:$F$31</definedName>
    <definedName name="Excel_BuiltIn_Print_Area_2">'[16]#REF!'!$O$1:$S$51</definedName>
    <definedName name="Excel_BuiltIn_Print_Area_2_1">#REF!</definedName>
    <definedName name="Excel_BuiltIn_Print_Area_256">'[17]#REF!'!$A$1:$E$49</definedName>
    <definedName name="Excel_BuiltIn_Print_Area_257">'[18]#REF!'!$A$1:$E$49</definedName>
    <definedName name="Excel_BuiltIn_Print_Area_258">'[18]#REF!'!$A$1:$E$49</definedName>
    <definedName name="Excel_BuiltIn_Print_Area_259">'[18]#REF!'!$A$1:$E$49</definedName>
    <definedName name="Excel_BuiltIn_Print_Area_260">'[18]#REF!'!$A$1:$E$49</definedName>
    <definedName name="Excel_BuiltIn_Print_Area_261">'[18]#REF!'!$A$1:$E$49</definedName>
    <definedName name="Excel_BuiltIn_Print_Area_262">'[18]#REF!'!$A$1:$E$49</definedName>
    <definedName name="Excel_BuiltIn_Print_Area_263">'[18]#REF!'!$A$1:$E$49</definedName>
    <definedName name="Excel_BuiltIn_Print_Area_264">'[18]#REF!'!$A$1:$E$49</definedName>
    <definedName name="Excel_BuiltIn_Print_Area_265">'[18]#REF!'!$A$1:$E$49</definedName>
    <definedName name="Excel_BuiltIn_Print_Area_266">'[18]#REF!'!$A$1:$E$49</definedName>
    <definedName name="Excel_BuiltIn_Print_Area_267">'[18]#REF!'!$A$1:$E$49</definedName>
    <definedName name="Excel_BuiltIn_Print_Area_268">'[18]#REF!'!$A$1:$E$49</definedName>
    <definedName name="Excel_BuiltIn_Print_Area_269">'[18]#REF!'!$A$1:$E$49</definedName>
    <definedName name="Excel_BuiltIn_Print_Area_270">'[18]#REF!'!$A$1:$E$49</definedName>
    <definedName name="Excel_BuiltIn_Print_Area_271">'[18]#REF!'!$A$1:$E$49</definedName>
    <definedName name="Excel_BuiltIn_Print_Area_272">'[18]#REF!'!$A$1:$E$49</definedName>
    <definedName name="Excel_BuiltIn_Print_Area_273">'[18]#REF!'!$A$1:$E$49</definedName>
    <definedName name="Excel_BuiltIn_Print_Area_274">'[18]#REF!'!$A$1:$E$49</definedName>
    <definedName name="Excel_BuiltIn_Print_Area_276">'[18]#REF!'!$A$1:$E$49</definedName>
    <definedName name="Excel_BuiltIn_Print_Area_277">'[18]#REF!'!$A$1:$E$49</definedName>
    <definedName name="Excel_BuiltIn_Print_Area_278">'[18]#REF!'!$A$1:$E$49</definedName>
    <definedName name="Excel_BuiltIn_Print_Area_279">'[18]#REF!'!$A$1:$E$49</definedName>
    <definedName name="Excel_BuiltIn_Print_Area_280">'[18]#REF!'!$A$1:$E$49</definedName>
    <definedName name="Excel_BuiltIn_Print_Area_281">'[18]#REF!'!$A$1:$E$49</definedName>
    <definedName name="Excel_BuiltIn_Print_Area_282">'[18]#REF!'!$A$1:$E$49</definedName>
    <definedName name="Excel_BuiltIn_Print_Area_283">'[18]#REF!'!$A$1:$E$49</definedName>
    <definedName name="Excel_BuiltIn_Print_Area_284">'[18]#REF!'!$A$1:$E$49</definedName>
    <definedName name="Excel_BuiltIn_Print_Area_285">'[18]#REF!'!$A$52:$E$87</definedName>
    <definedName name="Excel_BuiltIn_Print_Area_286">'[18]#REF!'!$G$1:$K$49</definedName>
    <definedName name="Excel_BuiltIn_Print_Area_287">'[18]#REF!'!$A$1:$E$49</definedName>
    <definedName name="Excel_BuiltIn_Print_Area_288">'[18]#REF!'!$A$1:$E$49</definedName>
    <definedName name="Excel_BuiltIn_Print_Area_289">'[18]#REF!'!$A$1:$E$49</definedName>
    <definedName name="Excel_BuiltIn_Print_Area_290">'[18]#REF!'!$A$1:$E$30</definedName>
    <definedName name="Excel_BuiltIn_Print_Area_291">'[18]#REF!'!$A$1:$E$49</definedName>
    <definedName name="Excel_BuiltIn_Print_Area_292">'[18]#REF!'!$A$51:$E$89</definedName>
    <definedName name="Excel_BuiltIn_Print_Area_293">'[18]#REF!'!$A$1:$E$49</definedName>
    <definedName name="Excel_BuiltIn_Print_Area_294">'[18]#REF!'!$A$1:$E$49</definedName>
    <definedName name="Excel_BuiltIn_Print_Area_295">'[18]#REF!'!$A$1:$E$49</definedName>
    <definedName name="Excel_BuiltIn_Print_Area_296">'[18]#REF!'!$A$1:$E$49</definedName>
    <definedName name="Excel_BuiltIn_Print_Area_297">'[18]#REF!'!$A$1:$E$49</definedName>
    <definedName name="Exchange_Rate">[19]Costs!$J$11</definedName>
    <definedName name="FACTORY_NAME">#REF!</definedName>
    <definedName name="FBase">'[13]FCA Calc'!$A$34:$CA$134</definedName>
    <definedName name="FCAVendor">[20]DropDownInfoPage!$B$4:$B$6</definedName>
    <definedName name="Feature1_Range">[6]Mapping!$AG$2:$AG$25</definedName>
    <definedName name="Feature10_Range">[21]Mapping!$AP$2:$AP$17</definedName>
    <definedName name="Feature2_Range">[6]Mapping!$AH$2:$AH$17</definedName>
    <definedName name="Feature3_Range">[6]Mapping!$AI$2:$AI$21</definedName>
    <definedName name="Feature4_Range">[6]Mapping!$AJ$2:$AJ$9</definedName>
    <definedName name="Feature5_Range">[6]Mapping!$AK$2:$AK$5</definedName>
    <definedName name="Feature6_Range">[6]Mapping!$AL$2:$AL$20</definedName>
    <definedName name="Feature7_Range">[21]Mapping!$AM$2:$AM$21</definedName>
    <definedName name="Feature8_Range">[21]Mapping!$AN$2:$AN$9</definedName>
    <definedName name="Feature9_Range">[21]Mapping!$AO$2:$AO$5</definedName>
    <definedName name="feed">#REF!</definedName>
    <definedName name="fff">#REF!</definedName>
    <definedName name="FIFRACompliance_Range">[6]Mapping!$L$2:$L$10</definedName>
    <definedName name="FIFRAExemption_Range">[6]Mapping!$N$2:$N$3</definedName>
    <definedName name="finalports">'[10]Import Quote Sheet'!$B$90:$B$123</definedName>
    <definedName name="FINDEF">#REF!</definedName>
    <definedName name="FIRST_COST">#REF!</definedName>
    <definedName name="Five">#REF!</definedName>
    <definedName name="foam">[9]Sheet1!$EC$2:$EC$3</definedName>
    <definedName name="FOB">#REF!</definedName>
    <definedName name="freight">'[3]other data'!$AC$3:$AC$14</definedName>
    <definedName name="FRGT">#REF!</definedName>
    <definedName name="gdgd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_ulreq_Range">[22]Mapping!$X$2:$X$5</definedName>
    <definedName name="Gold1">#REF!</definedName>
    <definedName name="h">#REF!</definedName>
    <definedName name="HANGER">[3]hangers!$B$3:$B$42</definedName>
    <definedName name="hanger2">[3]hangers!$G$3:$G$42</definedName>
    <definedName name="HBC">'[23]Spec Sheet'!#REF!</definedName>
    <definedName name="Height">#REF!</definedName>
    <definedName name="help">#REF!</definedName>
    <definedName name="here">#REF!</definedName>
    <definedName name="hhh">'[24]895BBB'!$H$33</definedName>
    <definedName name="Home_Décor">#REF!</definedName>
    <definedName name="Home_Décor.">#REF!</definedName>
    <definedName name="Hos_Mat_Const">'[8]Drop Downs'!$N$2:$N$17</definedName>
    <definedName name="Hos_Mat_Type">'[8]Drop Downs'!$M$2:$M$17</definedName>
    <definedName name="HTML_CodePage" hidden="1">1252</definedName>
    <definedName name="HTML_Control" hidden="1">{"'Sheet1'!$A$54:$A$57","'Sheet1'!$A$1:$K$57"}</definedName>
    <definedName name="HTML_Description" hidden="1">"To be complete by supplier"</definedName>
    <definedName name="HTML_Email" hidden="1">""</definedName>
    <definedName name="HTML_Header" hidden="1">"JCPenney Home Division Product Confirmation Tag"</definedName>
    <definedName name="HTML_LastUpdate" hidden="1">"9/21/99"</definedName>
    <definedName name="HTML_LineAfter" hidden="1">FALSE</definedName>
    <definedName name="HTML_LineBefore" hidden="1">FALSE</definedName>
    <definedName name="HTML_Name" hidden="1">"Edith F. Sanford"</definedName>
    <definedName name="HTML_OBDlg2" hidden="1">TRUE</definedName>
    <definedName name="HTML_OBDlg4" hidden="1">TRUE</definedName>
    <definedName name="HTML_OS" hidden="1">0</definedName>
    <definedName name="HTML_PathFile" hidden="1">"C:\USER\ESanford\Prod. Conf\MyHTML.htm"</definedName>
    <definedName name="HTML_Title" hidden="1">"Confirmation Tag"</definedName>
    <definedName name="HTS">#REF!</definedName>
    <definedName name="i">'[25] Projected 2006 VS. 2005'!#REF!</definedName>
    <definedName name="I05BWM">#REF!</definedName>
    <definedName name="I09BWM">#REF!</definedName>
    <definedName name="I09HWM">#REF!</definedName>
    <definedName name="I09WWM">#REF!</definedName>
    <definedName name="I20BJC">#REF!</definedName>
    <definedName name="i20bjp">#REF!</definedName>
    <definedName name="I21BJC">#REF!</definedName>
    <definedName name="I22BJC">#REF!</definedName>
    <definedName name="I23BJC">#REF!</definedName>
    <definedName name="I24BJC">#REF!</definedName>
    <definedName name="i25bjp">#REF!</definedName>
    <definedName name="I51BWM">#REF!</definedName>
    <definedName name="I51HWM">#REF!</definedName>
    <definedName name="I51WWM">#REF!</definedName>
    <definedName name="IAN">'[26]FLASH WK 23'!$F$1:$AJ$65536</definedName>
    <definedName name="IBase">'[13]Import Calc'!$A$34:$BZ$134</definedName>
    <definedName name="IMPORT">#REF!</definedName>
    <definedName name="India_New_Delhi">#REF!</definedName>
    <definedName name="India_Nhava_Sheva_Mumbai">#REF!</definedName>
    <definedName name="India_NhavaSheva_Mumbai">#REF!</definedName>
    <definedName name="INNER_PACK">#REF!</definedName>
    <definedName name="itema">#REF!</definedName>
    <definedName name="ItemIDC">[5]ItemIDC_BI!$A$3:$A$1323</definedName>
    <definedName name="ItemInfoList">#REF!</definedName>
    <definedName name="ItemList">#REF!</definedName>
    <definedName name="katie">#REF!</definedName>
    <definedName name="KD">[9]Sheet1!$DS$2:$DS$2</definedName>
    <definedName name="Kids_Bath">#REF!</definedName>
    <definedName name="Kids_or_Teen">#REF!</definedName>
    <definedName name="LicensedProduct_Range">[6]Mapping!$AF$2:$AF$3</definedName>
    <definedName name="Lighting_or_Candleholders">#REF!</definedName>
    <definedName name="lnk">[27]Sheet1!$A$2</definedName>
    <definedName name="LOAD">#REF!</definedName>
    <definedName name="loctype">'[3]other data'!$BN$2:$BN$6</definedName>
    <definedName name="M">[9]Sheet1!$EA$2:$EA$3</definedName>
    <definedName name="M_fcst">[5]M_fcst!$A$2:$BC$2</definedName>
    <definedName name="madeline">#REF!</definedName>
    <definedName name="Main_Label">#REF!</definedName>
    <definedName name="Maker">#REF!</definedName>
    <definedName name="mal">#REF!</definedName>
    <definedName name="malpass">#REF!</definedName>
    <definedName name="mason">#REF!</definedName>
    <definedName name="material">'[8]Drop Downs'!$B$2:$B$163</definedName>
    <definedName name="materialconstruction">'[8]Drop Downs'!$C$2:$C$21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B">#REF!</definedName>
    <definedName name="metrics">#REF!</definedName>
    <definedName name="mia">#REF!</definedName>
    <definedName name="mm">#REF!</definedName>
    <definedName name="mn">#REF!</definedName>
    <definedName name="NA">[20]DropDownInfoPage!$I$2</definedName>
    <definedName name="NATURAL_CHEETAH">#REF!</definedName>
    <definedName name="new">#REF!</definedName>
    <definedName name="Non_Down_Comforters_Full_Queen_King">#REF!</definedName>
    <definedName name="Non_Down_Comforters_Twin">#REF!</definedName>
    <definedName name="Office">#REF!</definedName>
    <definedName name="ok">[28]Sheet1!$A$1:$C$65536</definedName>
    <definedName name="one">#REF!</definedName>
    <definedName name="OnOrder">#REF!</definedName>
    <definedName name="ORDERTYPE">'[3]other data'!$AN$2:$AN$6</definedName>
    <definedName name="OTB">'[3]other data'!$R$2:$R$14</definedName>
    <definedName name="OTB_WE">'[4]other data'!$V$2:$V$268</definedName>
    <definedName name="Outdoor">#REF!</definedName>
    <definedName name="OUTER_PACK">#REF!</definedName>
    <definedName name="p">#REF!</definedName>
    <definedName name="P01BTG">#REF!</definedName>
    <definedName name="P01HTG">#REF!</definedName>
    <definedName name="P01WTG">#REF!</definedName>
    <definedName name="P85WPL">#REF!</definedName>
    <definedName name="PACK">[9]Sheet1!$EE$2:$EE$3</definedName>
    <definedName name="packaging">'[8]Drop Downs'!$D$2:$D$39</definedName>
    <definedName name="Packaging_Code">#REF!</definedName>
    <definedName name="packagingrecommendations">'[8]Drop Downs'!$E$2:$E$52</definedName>
    <definedName name="Packing_Code">#REF!</definedName>
    <definedName name="Parent">#REF!</definedName>
    <definedName name="Pet_Care">#REF!</definedName>
    <definedName name="PHYDEF">#REF!</definedName>
    <definedName name="Pillow_Shams">#REF!</definedName>
    <definedName name="Pillowcases">#REF!</definedName>
    <definedName name="PkgFormat">[15]Info!$E$2:$E$49</definedName>
    <definedName name="PL">'[29]UNIQUE ATTR 2'!#REF!</definedName>
    <definedName name="po_type">'[3]other data'!$AU$2:$AU$11</definedName>
    <definedName name="PODATA">#REF!</definedName>
    <definedName name="PORT_IFF">[30]a!$A$10:$B$35</definedName>
    <definedName name="POtype">#REF!</definedName>
    <definedName name="Preticketed_Range">[6]Mapping!$H$2:$H$3</definedName>
    <definedName name="print">'[8]Drop Downs'!$G$2:$G$81</definedName>
    <definedName name="_xlnm.Print_Area">#REF!</definedName>
    <definedName name="PRINT_AREA_MI">#REF!</definedName>
    <definedName name="Print_Area2">#REF!</definedName>
    <definedName name="Prints">#REF!</definedName>
    <definedName name="Product">#REF!</definedName>
    <definedName name="productcategory">'[8]Drop Downs'!$L$2:$L$3</definedName>
    <definedName name="PT">'[7]PT TABLE'!$A$4:$A$42</definedName>
    <definedName name="PurchProSpecViscaya">#REF!</definedName>
    <definedName name="PW">'[29]UNIQUE ATTR 2'!#REF!</definedName>
    <definedName name="QSFOB">[31]Q1!$C$38</definedName>
    <definedName name="Qty">#REF!</definedName>
    <definedName name="quantity">'[8]Drop Downs'!$A$2:$A$8</definedName>
    <definedName name="Quilts">#REF!</definedName>
    <definedName name="R_Archive_fcst">[5]Archive_fcst!$D$16:$BF$16</definedName>
    <definedName name="R_ItemIDC">[5]ItemIDC_BI!$A$3:$BC$1323</definedName>
    <definedName name="R_SQL_Data">[5]SQL_data!$A$16:$FJ$1315</definedName>
    <definedName name="Retail">#REF!</definedName>
    <definedName name="retailAK_O_YN_Range">[6]Mapping!$AR$2:$AR$3</definedName>
    <definedName name="retailCA_O_YN_Range">[6]Mapping!$AV$2:$AV$3</definedName>
    <definedName name="retailHA_O_YN_Range">[6]Mapping!$AX$2:$AX$3</definedName>
    <definedName name="retailPR_O_YN_Range">[6]Mapping!$AT$2:$AT$3</definedName>
    <definedName name="retailPR_o_YN_Rangee">[22]Mapping!$AL$2:$AL$3</definedName>
    <definedName name="retailUS_O_YN_Range">[6]Mapping!$AP$2:$AP$3</definedName>
    <definedName name="RN">'[7]RN_Item Disposition'!$A$12:$A$81</definedName>
    <definedName name="ROW">'[7]PT TABLE'!$A$1</definedName>
    <definedName name="runnum">'[3]other data'!$BI$2:$BI$18</definedName>
    <definedName name="sbm">#REF!</definedName>
    <definedName name="SC1TH">#REF!</definedName>
    <definedName name="sc2th">#REF!</definedName>
    <definedName name="scalenum">'[3]other data'!$BG$2:$BG$18</definedName>
    <definedName name="Seasonal">#REF!</definedName>
    <definedName name="SellUnits_Range">[6]Mapping!$D$2:$D$53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">#REF!</definedName>
    <definedName name="SKU_ID">#REF!</definedName>
    <definedName name="Slipcovers_Chair_Pads">#REF!</definedName>
    <definedName name="Slipcovers_Chair_Pads.">#REF!</definedName>
    <definedName name="soap" hidden="1">{"'Sheet1'!$A$54:$A$57","'Sheet1'!$A$1:$K$57"}</definedName>
    <definedName name="spajan">#REF!</definedName>
    <definedName name="SPECIAL">[3]comments!$B$3:$B$54</definedName>
    <definedName name="SQL_Data">[5]SQL_data!$A$16:$A$1315</definedName>
    <definedName name="ssn_code">'[3]other data'!$AQ$2:$AQ$110</definedName>
    <definedName name="ssn_phase">'[3]other data'!$AS$2:$AS$83</definedName>
    <definedName name="sss">#REF!</definedName>
    <definedName name="Style">#REF!</definedName>
    <definedName name="Style1">#REF!</definedName>
    <definedName name="SUB">#REF!</definedName>
    <definedName name="subcat">#REF!</definedName>
    <definedName name="suggestedMessage_Range">[6]Mapping!$BB$2:$BB$3</definedName>
    <definedName name="SUPPLIER">'[3]vendor info'!$A$4:$A$400</definedName>
    <definedName name="suzi">[32]Sheet3!$A:$IV</definedName>
    <definedName name="suzie">#REF!</definedName>
    <definedName name="t">#REF!</definedName>
    <definedName name="Tag">#REF!</definedName>
    <definedName name="TBJ">'[3]other data'!$AK$2:$AK$10</definedName>
    <definedName name="TERMS">'[3]other data'!$P$2:$P$7</definedName>
    <definedName name="test">#REF!</definedName>
    <definedName name="test5">#REF!</definedName>
    <definedName name="three">[32]Sheet3!$A:$IV</definedName>
    <definedName name="TICKET">[3]tickets!$B$3:$B$27</definedName>
    <definedName name="ticket2">[3]tickets!$G$3:$G$27</definedName>
    <definedName name="TOTAL">#REF!</definedName>
    <definedName name="totals">#REF!</definedName>
    <definedName name="Towels_Bath_Sheets">#REF!</definedName>
    <definedName name="toys">#REF!</definedName>
    <definedName name="trim">'[8]Drop Downs'!$J$2:$J$15</definedName>
    <definedName name="trim_type">'[8]Drop Downs'!$K$2:$K$70</definedName>
    <definedName name="TSSVendor">#REF!</definedName>
    <definedName name="two">[32]Sheet2!$A:$IV</definedName>
    <definedName name="UDA3A">'[3]other data'!$AY$2:$AY$4</definedName>
    <definedName name="UDA3B">'[3]other data'!$AZ$2:$AZ$6</definedName>
    <definedName name="UNIT">[9]Sheet1!$EF$2:$EF$3</definedName>
    <definedName name="upc">#REF!</definedName>
    <definedName name="UPC1A">'[3]other data'!$BD$2:$BD$5</definedName>
    <definedName name="UPC2A">'[3]other data'!$BF$2:$BF$5</definedName>
    <definedName name="v">#REF!</definedName>
    <definedName name="vednorn">[33]Dong!$A$1:$DC$65536</definedName>
    <definedName name="vendora">#REF!</definedName>
    <definedName name="WAREHOUSE">'[3]other data'!$BL$2:$BL$24</definedName>
    <definedName name="WD">'[29]UNIQUE ATTR 2'!#REF!</definedName>
    <definedName name="wer">#REF!</definedName>
    <definedName name="westbourne">#REF!</definedName>
    <definedName name="Width">#REF!</definedName>
    <definedName name="Window_Treatments_Hardware_Accessories">#REF!</definedName>
    <definedName name="Window_Treatments_Hardware_Accessories.">#REF!</definedName>
    <definedName name="wood">[9]Sheet1!$EG$2:$EG$3</definedName>
    <definedName name="y">#REF!</definedName>
    <definedName name="YN">'[34]Page 1 Sales and Forecast'!$AA$2:$AA$3</definedName>
    <definedName name="YNE">'[3]other data'!$BB$2:$BB$5</definedName>
    <definedName name="YNES">'[3]other data'!$BR$2:$BR$6</definedName>
    <definedName name="z">#REF!</definedName>
    <definedName name="ZA">#REF!</definedName>
    <definedName name="先说说">[35]Mapping!$D$2:$D$53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26" i="1" l="1"/>
  <c r="BN26" i="1"/>
  <c r="BJ26" i="1"/>
  <c r="BD26" i="1"/>
  <c r="BB26" i="1"/>
  <c r="AY26" i="1"/>
  <c r="AV26" i="1"/>
  <c r="AS26" i="1"/>
  <c r="AQ26" i="1"/>
  <c r="AO26" i="1"/>
  <c r="AE26" i="1"/>
  <c r="AG26" i="1" s="1"/>
  <c r="AI26" i="1" s="1"/>
  <c r="T26" i="1"/>
  <c r="AL26" i="1" s="1"/>
  <c r="BO25" i="1"/>
  <c r="BN25" i="1"/>
  <c r="BJ25" i="1"/>
  <c r="BD25" i="1"/>
  <c r="BB25" i="1"/>
  <c r="AY25" i="1"/>
  <c r="AV25" i="1"/>
  <c r="AS25" i="1"/>
  <c r="AQ25" i="1"/>
  <c r="AO25" i="1"/>
  <c r="AE25" i="1"/>
  <c r="AG25" i="1" s="1"/>
  <c r="AI25" i="1" s="1"/>
  <c r="T25" i="1"/>
  <c r="AL25" i="1" s="1"/>
  <c r="BO24" i="1"/>
  <c r="BN24" i="1"/>
  <c r="BJ24" i="1"/>
  <c r="BD24" i="1"/>
  <c r="BB24" i="1"/>
  <c r="AY24" i="1"/>
  <c r="AV24" i="1"/>
  <c r="AS24" i="1"/>
  <c r="AQ24" i="1"/>
  <c r="AO24" i="1"/>
  <c r="AE24" i="1"/>
  <c r="AG24" i="1" s="1"/>
  <c r="AI24" i="1" s="1"/>
  <c r="T24" i="1"/>
  <c r="AL24" i="1" s="1"/>
  <c r="BO23" i="1"/>
  <c r="BN23" i="1"/>
  <c r="BJ23" i="1"/>
  <c r="BD23" i="1"/>
  <c r="BB23" i="1"/>
  <c r="AY23" i="1"/>
  <c r="AV23" i="1"/>
  <c r="AS23" i="1"/>
  <c r="AQ23" i="1"/>
  <c r="AO23" i="1"/>
  <c r="AE23" i="1"/>
  <c r="AG23" i="1" s="1"/>
  <c r="AI23" i="1" s="1"/>
  <c r="T23" i="1"/>
  <c r="BO22" i="1"/>
  <c r="BN22" i="1"/>
  <c r="BJ22" i="1"/>
  <c r="BD22" i="1"/>
  <c r="BB22" i="1"/>
  <c r="AY22" i="1"/>
  <c r="AV22" i="1"/>
  <c r="AS22" i="1"/>
  <c r="AQ22" i="1"/>
  <c r="AO22" i="1"/>
  <c r="AB22" i="1"/>
  <c r="AA22" i="1"/>
  <c r="Y22" i="1"/>
  <c r="X22" i="1"/>
  <c r="T22" i="1"/>
  <c r="AL22" i="1" s="1"/>
  <c r="BO21" i="1"/>
  <c r="BN21" i="1"/>
  <c r="BJ21" i="1"/>
  <c r="BD21" i="1"/>
  <c r="BB21" i="1"/>
  <c r="AY21" i="1"/>
  <c r="AV21" i="1"/>
  <c r="AS21" i="1"/>
  <c r="AQ21" i="1"/>
  <c r="AO21" i="1"/>
  <c r="AB21" i="1"/>
  <c r="AA21" i="1"/>
  <c r="AE21" i="1" s="1"/>
  <c r="AG21" i="1" s="1"/>
  <c r="AI21" i="1" s="1"/>
  <c r="Y21" i="1"/>
  <c r="X21" i="1"/>
  <c r="T21" i="1"/>
  <c r="AL21" i="1" s="1"/>
  <c r="BO20" i="1"/>
  <c r="BN20" i="1"/>
  <c r="BJ20" i="1"/>
  <c r="BD20" i="1"/>
  <c r="BB20" i="1"/>
  <c r="AY20" i="1"/>
  <c r="AV20" i="1"/>
  <c r="AS20" i="1"/>
  <c r="AQ20" i="1"/>
  <c r="AO20" i="1"/>
  <c r="AB20" i="1"/>
  <c r="AA20" i="1"/>
  <c r="Y20" i="1"/>
  <c r="X20" i="1"/>
  <c r="T20" i="1"/>
  <c r="BO19" i="1"/>
  <c r="BN19" i="1"/>
  <c r="BJ19" i="1"/>
  <c r="BD19" i="1"/>
  <c r="BB19" i="1"/>
  <c r="AY19" i="1"/>
  <c r="AV19" i="1"/>
  <c r="AS19" i="1"/>
  <c r="AQ19" i="1"/>
  <c r="AO19" i="1"/>
  <c r="AB19" i="1"/>
  <c r="AA19" i="1"/>
  <c r="Y19" i="1"/>
  <c r="X19" i="1"/>
  <c r="T19" i="1"/>
  <c r="BO18" i="1"/>
  <c r="BN18" i="1"/>
  <c r="BJ18" i="1"/>
  <c r="BD18" i="1"/>
  <c r="BB18" i="1"/>
  <c r="AY18" i="1"/>
  <c r="AV18" i="1"/>
  <c r="AS18" i="1"/>
  <c r="AQ18" i="1"/>
  <c r="AO18" i="1"/>
  <c r="AE18" i="1"/>
  <c r="AG18" i="1" s="1"/>
  <c r="AI18" i="1" s="1"/>
  <c r="T18" i="1"/>
  <c r="AL18" i="1" s="1"/>
  <c r="BO17" i="1"/>
  <c r="BN17" i="1"/>
  <c r="BJ17" i="1"/>
  <c r="BD17" i="1"/>
  <c r="BB17" i="1"/>
  <c r="AY17" i="1"/>
  <c r="AV17" i="1"/>
  <c r="AS17" i="1"/>
  <c r="AQ17" i="1"/>
  <c r="AO17" i="1"/>
  <c r="AE17" i="1"/>
  <c r="AG17" i="1" s="1"/>
  <c r="AI17" i="1" s="1"/>
  <c r="T17" i="1"/>
  <c r="AL17" i="1" s="1"/>
  <c r="BO16" i="1"/>
  <c r="BN16" i="1"/>
  <c r="BJ16" i="1"/>
  <c r="BD16" i="1"/>
  <c r="BB16" i="1"/>
  <c r="AY16" i="1"/>
  <c r="AV16" i="1"/>
  <c r="AS16" i="1"/>
  <c r="AQ16" i="1"/>
  <c r="AO16" i="1"/>
  <c r="AE16" i="1"/>
  <c r="AG16" i="1" s="1"/>
  <c r="AI16" i="1" s="1"/>
  <c r="T16" i="1"/>
  <c r="AL16" i="1" s="1"/>
  <c r="BO15" i="1"/>
  <c r="BN15" i="1"/>
  <c r="BJ15" i="1"/>
  <c r="BD15" i="1"/>
  <c r="BB15" i="1"/>
  <c r="AY15" i="1"/>
  <c r="AV15" i="1"/>
  <c r="AS15" i="1"/>
  <c r="AQ15" i="1"/>
  <c r="AO15" i="1"/>
  <c r="AE15" i="1"/>
  <c r="AG15" i="1" s="1"/>
  <c r="AI15" i="1" s="1"/>
  <c r="T15" i="1"/>
  <c r="BO14" i="1"/>
  <c r="BN14" i="1"/>
  <c r="BJ14" i="1"/>
  <c r="BD14" i="1"/>
  <c r="BB14" i="1"/>
  <c r="AY14" i="1"/>
  <c r="AV14" i="1"/>
  <c r="AS14" i="1"/>
  <c r="AQ14" i="1"/>
  <c r="AO14" i="1"/>
  <c r="AE14" i="1"/>
  <c r="AG14" i="1" s="1"/>
  <c r="AI14" i="1" s="1"/>
  <c r="T14" i="1"/>
  <c r="AL14" i="1" s="1"/>
  <c r="BO13" i="1"/>
  <c r="BN13" i="1"/>
  <c r="BJ13" i="1"/>
  <c r="BD13" i="1"/>
  <c r="BB13" i="1"/>
  <c r="AY13" i="1"/>
  <c r="AV13" i="1"/>
  <c r="AS13" i="1"/>
  <c r="AQ13" i="1"/>
  <c r="AO13" i="1"/>
  <c r="BE13" i="1" s="1"/>
  <c r="AE13" i="1"/>
  <c r="AG13" i="1" s="1"/>
  <c r="AI13" i="1" s="1"/>
  <c r="T13" i="1"/>
  <c r="AL13" i="1" s="1"/>
  <c r="BO12" i="1"/>
  <c r="BN12" i="1"/>
  <c r="BJ12" i="1"/>
  <c r="BD12" i="1"/>
  <c r="BB12" i="1"/>
  <c r="AY12" i="1"/>
  <c r="AV12" i="1"/>
  <c r="AS12" i="1"/>
  <c r="AQ12" i="1"/>
  <c r="AO12" i="1"/>
  <c r="AE12" i="1"/>
  <c r="AG12" i="1" s="1"/>
  <c r="AI12" i="1" s="1"/>
  <c r="T12" i="1"/>
  <c r="AL12" i="1" s="1"/>
  <c r="BO11" i="1"/>
  <c r="BN11" i="1"/>
  <c r="BJ11" i="1"/>
  <c r="BD11" i="1"/>
  <c r="BB11" i="1"/>
  <c r="AY11" i="1"/>
  <c r="AV11" i="1"/>
  <c r="AS11" i="1"/>
  <c r="AQ11" i="1"/>
  <c r="AO11" i="1"/>
  <c r="AE11" i="1"/>
  <c r="AG11" i="1" s="1"/>
  <c r="AI11" i="1" s="1"/>
  <c r="T11" i="1"/>
  <c r="BO10" i="1"/>
  <c r="BN10" i="1"/>
  <c r="BJ10" i="1"/>
  <c r="BD10" i="1"/>
  <c r="BB10" i="1"/>
  <c r="AY10" i="1"/>
  <c r="AV10" i="1"/>
  <c r="AS10" i="1"/>
  <c r="AQ10" i="1"/>
  <c r="AO10" i="1"/>
  <c r="AE10" i="1"/>
  <c r="AG10" i="1" s="1"/>
  <c r="AI10" i="1" s="1"/>
  <c r="T10" i="1"/>
  <c r="AL10" i="1" s="1"/>
  <c r="BO9" i="1"/>
  <c r="BN9" i="1"/>
  <c r="BJ9" i="1"/>
  <c r="BD9" i="1"/>
  <c r="BB9" i="1"/>
  <c r="AY9" i="1"/>
  <c r="AV9" i="1"/>
  <c r="AS9" i="1"/>
  <c r="AQ9" i="1"/>
  <c r="AO9" i="1"/>
  <c r="AE9" i="1"/>
  <c r="AG9" i="1" s="1"/>
  <c r="AI9" i="1" s="1"/>
  <c r="T9" i="1"/>
  <c r="AL9" i="1" s="1"/>
  <c r="BO8" i="1"/>
  <c r="BN8" i="1"/>
  <c r="BJ8" i="1"/>
  <c r="BD8" i="1"/>
  <c r="BB8" i="1"/>
  <c r="AY8" i="1"/>
  <c r="AV8" i="1"/>
  <c r="AS8" i="1"/>
  <c r="AQ8" i="1"/>
  <c r="AO8" i="1"/>
  <c r="AE8" i="1"/>
  <c r="AG8" i="1" s="1"/>
  <c r="AI8" i="1" s="1"/>
  <c r="T8" i="1"/>
  <c r="AL8" i="1" s="1"/>
  <c r="BO7" i="1"/>
  <c r="BN7" i="1"/>
  <c r="BJ7" i="1"/>
  <c r="BD7" i="1"/>
  <c r="BB7" i="1"/>
  <c r="AY7" i="1"/>
  <c r="AV7" i="1"/>
  <c r="AS7" i="1"/>
  <c r="AQ7" i="1"/>
  <c r="AO7" i="1"/>
  <c r="AE7" i="1"/>
  <c r="AG7" i="1" s="1"/>
  <c r="AI7" i="1" s="1"/>
  <c r="T7" i="1"/>
  <c r="BO6" i="1"/>
  <c r="BN6" i="1"/>
  <c r="BJ6" i="1"/>
  <c r="BD6" i="1"/>
  <c r="BB6" i="1"/>
  <c r="AY6" i="1"/>
  <c r="AV6" i="1"/>
  <c r="AS6" i="1"/>
  <c r="AQ6" i="1"/>
  <c r="AO6" i="1"/>
  <c r="AE6" i="1"/>
  <c r="AG6" i="1" s="1"/>
  <c r="AI6" i="1" s="1"/>
  <c r="T6" i="1"/>
  <c r="AL6" i="1" s="1"/>
  <c r="BO5" i="1"/>
  <c r="BN5" i="1"/>
  <c r="BJ5" i="1"/>
  <c r="BD5" i="1"/>
  <c r="BB5" i="1"/>
  <c r="AY5" i="1"/>
  <c r="AV5" i="1"/>
  <c r="AS5" i="1"/>
  <c r="AQ5" i="1"/>
  <c r="AO5" i="1"/>
  <c r="AE5" i="1"/>
  <c r="AG5" i="1" s="1"/>
  <c r="AI5" i="1" s="1"/>
  <c r="T5" i="1"/>
  <c r="AL5" i="1" s="1"/>
  <c r="BO4" i="1"/>
  <c r="BN4" i="1"/>
  <c r="BJ4" i="1"/>
  <c r="BD4" i="1"/>
  <c r="BB4" i="1"/>
  <c r="AY4" i="1"/>
  <c r="AV4" i="1"/>
  <c r="AS4" i="1"/>
  <c r="AQ4" i="1"/>
  <c r="AO4" i="1"/>
  <c r="Z4" i="1"/>
  <c r="AE4" i="1" s="1"/>
  <c r="AG4" i="1" s="1"/>
  <c r="AI4" i="1" s="1"/>
  <c r="W4" i="1"/>
  <c r="T4" i="1"/>
  <c r="AL4" i="1" s="1"/>
  <c r="BO3" i="1"/>
  <c r="BN3" i="1"/>
  <c r="BJ3" i="1"/>
  <c r="BD3" i="1"/>
  <c r="BB3" i="1"/>
  <c r="AY3" i="1"/>
  <c r="AV3" i="1"/>
  <c r="AS3" i="1"/>
  <c r="AQ3" i="1"/>
  <c r="AO3" i="1"/>
  <c r="Z3" i="1"/>
  <c r="AE3" i="1" s="1"/>
  <c r="AG3" i="1" s="1"/>
  <c r="AI3" i="1" s="1"/>
  <c r="W3" i="1"/>
  <c r="T3" i="1"/>
  <c r="AL3" i="1" s="1"/>
  <c r="BO2" i="1"/>
  <c r="BN2" i="1"/>
  <c r="BJ2" i="1"/>
  <c r="BD2" i="1"/>
  <c r="BB2" i="1"/>
  <c r="AY2" i="1"/>
  <c r="AV2" i="1"/>
  <c r="AS2" i="1"/>
  <c r="AQ2" i="1"/>
  <c r="AO2" i="1"/>
  <c r="Z2" i="1"/>
  <c r="AE2" i="1" s="1"/>
  <c r="AG2" i="1" s="1"/>
  <c r="AI2" i="1" s="1"/>
  <c r="W2" i="1"/>
  <c r="T2" i="1"/>
  <c r="AL2" i="1" s="1"/>
  <c r="BE3" i="1" l="1"/>
  <c r="AM13" i="1"/>
  <c r="BE5" i="1"/>
  <c r="BE25" i="1"/>
  <c r="BE8" i="1"/>
  <c r="BE18" i="1"/>
  <c r="AM6" i="1"/>
  <c r="BE22" i="1"/>
  <c r="BE12" i="1"/>
  <c r="BF13" i="1"/>
  <c r="BM13" i="1" s="1"/>
  <c r="AM4" i="1"/>
  <c r="AM8" i="1"/>
  <c r="AM12" i="1"/>
  <c r="AE20" i="1"/>
  <c r="AG20" i="1" s="1"/>
  <c r="AI20" i="1" s="1"/>
  <c r="AM16" i="1"/>
  <c r="BF16" i="1" s="1"/>
  <c r="BM16" i="1" s="1"/>
  <c r="BE15" i="1"/>
  <c r="BE17" i="1"/>
  <c r="BE11" i="1"/>
  <c r="AM25" i="1"/>
  <c r="BF25" i="1" s="1"/>
  <c r="BM25" i="1" s="1"/>
  <c r="BE14" i="1"/>
  <c r="AM26" i="1"/>
  <c r="BE2" i="1"/>
  <c r="BE7" i="1"/>
  <c r="BE16" i="1"/>
  <c r="BE26" i="1"/>
  <c r="BE4" i="1"/>
  <c r="BE10" i="1"/>
  <c r="BE21" i="1"/>
  <c r="AE19" i="1"/>
  <c r="AG19" i="1" s="1"/>
  <c r="AI19" i="1" s="1"/>
  <c r="BE6" i="1"/>
  <c r="BE19" i="1"/>
  <c r="BE23" i="1"/>
  <c r="BE20" i="1"/>
  <c r="BE9" i="1"/>
  <c r="BE24" i="1"/>
  <c r="AM2" i="1"/>
  <c r="AE22" i="1"/>
  <c r="AG22" i="1" s="1"/>
  <c r="AI22" i="1" s="1"/>
  <c r="AM22" i="1" s="1"/>
  <c r="AM18" i="1"/>
  <c r="AM14" i="1"/>
  <c r="AM9" i="1"/>
  <c r="AM10" i="1"/>
  <c r="AM17" i="1"/>
  <c r="AM21" i="1"/>
  <c r="AM3" i="1"/>
  <c r="BF3" i="1" s="1"/>
  <c r="AM5" i="1"/>
  <c r="BF5" i="1" s="1"/>
  <c r="AL11" i="1"/>
  <c r="AM11" i="1" s="1"/>
  <c r="BF11" i="1" s="1"/>
  <c r="AL15" i="1"/>
  <c r="AM15" i="1" s="1"/>
  <c r="AM24" i="1"/>
  <c r="AL19" i="1"/>
  <c r="AL23" i="1"/>
  <c r="AM23" i="1" s="1"/>
  <c r="AL20" i="1"/>
  <c r="AL7" i="1"/>
  <c r="AM7" i="1" s="1"/>
  <c r="BF6" i="1" l="1"/>
  <c r="BF9" i="1"/>
  <c r="BM9" i="1" s="1"/>
  <c r="BF18" i="1"/>
  <c r="BF2" i="1"/>
  <c r="BM2" i="1" s="1"/>
  <c r="BF12" i="1"/>
  <c r="BF7" i="1"/>
  <c r="BM7" i="1" s="1"/>
  <c r="BF22" i="1"/>
  <c r="BM22" i="1" s="1"/>
  <c r="BF8" i="1"/>
  <c r="BG8" i="1" s="1"/>
  <c r="BM8" i="1"/>
  <c r="BG16" i="1"/>
  <c r="BG13" i="1"/>
  <c r="AM20" i="1"/>
  <c r="BF20" i="1" s="1"/>
  <c r="BM20" i="1" s="1"/>
  <c r="BM6" i="1"/>
  <c r="BG6" i="1"/>
  <c r="BF17" i="1"/>
  <c r="BM17" i="1" s="1"/>
  <c r="AM19" i="1"/>
  <c r="BF19" i="1" s="1"/>
  <c r="BG19" i="1" s="1"/>
  <c r="BF15" i="1"/>
  <c r="BG15" i="1" s="1"/>
  <c r="BG25" i="1"/>
  <c r="BF21" i="1"/>
  <c r="BM21" i="1" s="1"/>
  <c r="BF23" i="1"/>
  <c r="BM23" i="1" s="1"/>
  <c r="BF24" i="1"/>
  <c r="BM24" i="1" s="1"/>
  <c r="BF14" i="1"/>
  <c r="BM14" i="1" s="1"/>
  <c r="BF10" i="1"/>
  <c r="BM10" i="1" s="1"/>
  <c r="BF26" i="1"/>
  <c r="BF4" i="1"/>
  <c r="BG5" i="1"/>
  <c r="BM5" i="1"/>
  <c r="BM3" i="1"/>
  <c r="BG3" i="1"/>
  <c r="BG12" i="1"/>
  <c r="BM12" i="1"/>
  <c r="BM11" i="1"/>
  <c r="BG11" i="1"/>
  <c r="BG22" i="1"/>
  <c r="BG2" i="1"/>
  <c r="BG9" i="1"/>
  <c r="BM18" i="1"/>
  <c r="BG18" i="1"/>
  <c r="BG7" i="1" l="1"/>
  <c r="BG20" i="1"/>
  <c r="BM19" i="1"/>
  <c r="BG17" i="1"/>
  <c r="BG21" i="1"/>
  <c r="BM15" i="1"/>
  <c r="BG24" i="1"/>
  <c r="BG10" i="1"/>
  <c r="BG23" i="1"/>
  <c r="BG14" i="1"/>
  <c r="BM26" i="1"/>
  <c r="BG26" i="1"/>
  <c r="BM4" i="1"/>
  <c r="BG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  <author>tc={76018847-7EFD-4952-BF29-61A39CAADA29}</author>
    <author>tc={D6BB7DD1-58D8-4A98-8334-9228DE0AB29C}</author>
    <author>tc={533CE6CE-1FF1-46E3-B600-C0A73DE58018}</author>
    <author>tc={9F77A34D-498C-483E-8F78-7C9048851B80}</author>
  </authors>
  <commentList>
    <comment ref="AE1" authorId="0" shapeId="0" xr:uid="{D23326FD-D19B-4EA3-8F4A-F4279FDCD0F9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 xr:uid="{A2BB9E7A-49CD-4F90-BC4B-2EA480BA4123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 xr:uid="{E5150A63-803A-4B63-BA19-57FCEDD44A5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 xr:uid="{CBCADA77-8FA6-40D8-8BB1-9F4C62F972CF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3A1C3AA3-2260-4EFA-8846-D1B4C8E33BD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 xr:uid="{D9141269-2A9D-44F6-9B2C-3B2F6F48F6A7}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 xr:uid="{DB1BB572-4F03-4E72-B752-6835084477A9}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 xr:uid="{EE3438F0-9A3E-488F-BC38-E57478DCB572}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 xr:uid="{A3046196-56EC-4187-ADDA-097BE2B7A940}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 xr:uid="{3D2771F4-7834-4984-80B3-C176B0AAAA94}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 xr:uid="{D21DD9FD-454B-472D-8E89-7A042C0AF06B}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 xr:uid="{5275A48A-101C-43EF-8C77-8A63B1C75078}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 xr:uid="{A744572F-18F9-4622-BF84-11083ADAA875}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 xr:uid="{0F22C6E9-A930-47B0-9607-087CC7965B65}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 xr:uid="{095C8EC8-0920-4A62-998B-FF5FFB72C520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J1" authorId="0" shapeId="0" xr:uid="{98B25E64-55D4-4E1A-8B24-8080F76A90EB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M1" authorId="0" shapeId="0" xr:uid="{BC50F047-BF57-4D90-9DAD-6256AD6C81BC}">
      <text>
        <r>
          <rPr>
            <sz val="11"/>
            <rFont val="Calibri"/>
            <family val="2"/>
          </rPr>
          <t>[LDP Cost with Load $]*[Total Quantity]</t>
        </r>
      </text>
    </comment>
    <comment ref="BN1" authorId="0" shapeId="0" xr:uid="{7A850563-9990-4354-9C46-07ACC1AA1883}">
      <text>
        <r>
          <rPr>
            <sz val="11"/>
            <rFont val="Calibri"/>
            <family val="2"/>
          </rPr>
          <t>[JLA Domestic Price]*[Total Quantity]</t>
        </r>
      </text>
    </comment>
    <comment ref="BO1" authorId="0" shapeId="0" xr:uid="{0BA06276-1318-435E-97C9-BCACB7C29E10}">
      <text>
        <r>
          <rPr>
            <sz val="11"/>
            <rFont val="Calibri"/>
            <family val="2"/>
          </rPr>
          <t>[Suggested Retail price]*[Total Quantity]</t>
        </r>
      </text>
    </comment>
    <comment ref="BP1" authorId="0" shapeId="0" xr:uid="{F97EB717-B901-4097-8C38-F0A4C6458566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  <comment ref="M9" authorId="1" shapeId="0" xr:uid="{76018847-7EFD-4952-BF29-61A39CAADA29}">
      <text>
        <t>[线程批注]
你的Excel版本可读取此线程批注; 但如果在更新版本的Excel中打开文件，则对批注所作的任何改动都将被删除。了解详细信息: https://go.microsoft.com/fwlink/?linkid=870924
注释:
    Suggest no Clear Color - Maybe change to white color?</t>
      </text>
    </comment>
    <comment ref="M10" authorId="2" shapeId="0" xr:uid="{D6BB7DD1-58D8-4A98-8334-9228DE0AB29C}">
      <text>
        <t>[线程批注]
你的Excel版本可读取此线程批注; 但如果在更新版本的Excel中打开文件，则对批注所作的任何改动都将被删除。了解详细信息: https://go.microsoft.com/fwlink/?linkid=870924
注释:
    Suggest no Clear Color - Maybe change to white color?</t>
      </text>
    </comment>
    <comment ref="M11" authorId="3" shapeId="0" xr:uid="{533CE6CE-1FF1-46E3-B600-C0A73DE58018}">
      <text>
        <t>[线程批注]
你的Excel版本可读取此线程批注; 但如果在更新版本的Excel中打开文件，则对批注所作的任何改动都将被删除。了解详细信息: https://go.microsoft.com/fwlink/?linkid=870924
注释:
    Suggest no Clear Color - Maybe change to white color?</t>
      </text>
    </comment>
    <comment ref="M12" authorId="4" shapeId="0" xr:uid="{9F77A34D-498C-483E-8F78-7C9048851B80}">
      <text>
        <t>[线程批注]
你的Excel版本可读取此线程批注; 但如果在更新版本的Excel中打开文件，则对批注所作的任何改动都将被删除。了解详细信息: https://go.microsoft.com/fwlink/?linkid=870924
注释:
    Suggest no Clear Color - Maybe change to white color?</t>
      </text>
    </comment>
  </commentList>
</comments>
</file>

<file path=xl/sharedStrings.xml><?xml version="1.0" encoding="utf-8"?>
<sst xmlns="http://schemas.openxmlformats.org/spreadsheetml/2006/main" count="444" uniqueCount="151">
  <si>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</si>
  <si>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</si>
  <si>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</si>
  <si>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</si>
  <si>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</si>
  <si>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</si>
  <si>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</si>
  <si>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</si>
  <si>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</si>
  <si>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</si>
  <si>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</si>
  <si>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</si>
  <si>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</si>
  <si>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</si>
  <si>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</si>
  <si>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</si>
  <si>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</si>
  <si>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</si>
  <si>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</si>
  <si>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</si>
  <si>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</si>
  <si>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</si>
  <si>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</si>
  <si>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</si>
  <si>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</si>
  <si>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</si>
  <si>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</si>
  <si>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</si>
  <si>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</si>
  <si>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</si>
  <si>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</si>
  <si>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</si>
  <si>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</si>
  <si>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</si>
  <si>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</si>
  <si>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</si>
  <si>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 （20% Tariff）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</si>
  <si>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</si>
  <si>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</si>
  <si>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</si>
  <si>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</si>
  <si>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</si>
  <si>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</si>
  <si>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</si>
  <si>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</si>
  <si>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</si>
  <si>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</si>
  <si>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</si>
  <si>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</si>
  <si>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</si>
  <si>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</si>
  <si>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</si>
  <si>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</si>
  <si>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</si>
  <si>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</si>
  <si>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</si>
  <si>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</si>
  <si>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</si>
  <si>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</si>
  <si>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</si>
  <si>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</si>
  <si>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</si>
  <si>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</si>
  <si>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</si>
  <si>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</si>
  <si>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</si>
  <si>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</si>
  <si>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</si>
  <si>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</si>
  <si>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N Natori</t>
  </si>
  <si>
    <t>N Natori 5%</t>
  </si>
  <si>
    <t>Bath Rug</t>
  </si>
  <si>
    <t>Tonal
UT171
Tub Mat</t>
  </si>
  <si>
    <t>PVC Tub Mat</t>
    <phoneticPr fontId="2" type="noConversion"/>
  </si>
  <si>
    <t>Tub Mat</t>
  </si>
  <si>
    <t>PVC</t>
    <phoneticPr fontId="2" type="noConversion"/>
  </si>
  <si>
    <t>PVC</t>
  </si>
  <si>
    <t>15.75X27.5"</t>
  </si>
  <si>
    <t>Black</t>
  </si>
  <si>
    <t>NN72-0360</t>
    <phoneticPr fontId="2" type="noConversion"/>
  </si>
  <si>
    <t>Piece</t>
  </si>
  <si>
    <t>Normal</t>
  </si>
  <si>
    <t>Rolled with bellyband , 12pcs per carton</t>
    <phoneticPr fontId="11" type="noConversion"/>
  </si>
  <si>
    <t>3924.90.1050</t>
    <phoneticPr fontId="0" type="noConversion"/>
  </si>
  <si>
    <t xml:space="preserve"> Grey</t>
  </si>
  <si>
    <t>NN72-0361</t>
  </si>
  <si>
    <t>Tan</t>
  </si>
  <si>
    <t>NN72-0362</t>
  </si>
  <si>
    <t>Facet
UT3
Tub Mat</t>
  </si>
  <si>
    <t>14.5X23.6"</t>
    <phoneticPr fontId="11" type="noConversion"/>
  </si>
  <si>
    <t>Clear</t>
  </si>
  <si>
    <t>NN72-0363</t>
  </si>
  <si>
    <t xml:space="preserve"> Smoke</t>
  </si>
  <si>
    <t>NN72-0364</t>
  </si>
  <si>
    <t>UT175
Tub Mat
XL Style</t>
  </si>
  <si>
    <t>PVC</t>
    <phoneticPr fontId="11" type="noConversion"/>
  </si>
  <si>
    <t>17X36.4"</t>
    <phoneticPr fontId="11" type="noConversion"/>
  </si>
  <si>
    <t>Clear</t>
    <phoneticPr fontId="2" type="noConversion"/>
  </si>
  <si>
    <t>NN72-0365</t>
  </si>
  <si>
    <t>NN72-0366</t>
  </si>
  <si>
    <t>Laura Ashley</t>
  </si>
  <si>
    <t>Laura Ashley 5%</t>
  </si>
  <si>
    <t>Scallop Edge
UT164
Tub Mat</t>
  </si>
  <si>
    <t>17x30</t>
  </si>
  <si>
    <t>White</t>
  </si>
  <si>
    <t>LA72-0325</t>
    <phoneticPr fontId="2" type="noConversion"/>
  </si>
  <si>
    <t>Blue</t>
  </si>
  <si>
    <t>LA72-0326</t>
  </si>
  <si>
    <t>Sage</t>
  </si>
  <si>
    <t>LA72-0327</t>
  </si>
  <si>
    <t>LA72-0328</t>
  </si>
  <si>
    <t>Laura Ashely</t>
  </si>
  <si>
    <t>Micro
UT67
Tub Mat
XL Size</t>
  </si>
  <si>
    <t>15.7x39.3</t>
    <phoneticPr fontId="11" type="noConversion"/>
  </si>
  <si>
    <t>LA72-0329</t>
  </si>
  <si>
    <t>LA72-0330</t>
  </si>
  <si>
    <t>LA72-0331</t>
  </si>
  <si>
    <t>Martha Stewart</t>
  </si>
  <si>
    <t>Martha Stewart (Bath) 5%</t>
  </si>
  <si>
    <t>Diamond Weave
UT147
Tub Mat</t>
  </si>
  <si>
    <t>TPE Tub Mat</t>
    <phoneticPr fontId="2" type="noConversion"/>
  </si>
  <si>
    <t>TPE</t>
    <phoneticPr fontId="2" type="noConversion"/>
  </si>
  <si>
    <t>TPE</t>
  </si>
  <si>
    <t>15X26.8</t>
    <phoneticPr fontId="11" type="noConversion"/>
  </si>
  <si>
    <t>MT72-0775</t>
    <phoneticPr fontId="2" type="noConversion"/>
  </si>
  <si>
    <t xml:space="preserve"> Cream</t>
  </si>
  <si>
    <t>MT72-0776</t>
  </si>
  <si>
    <t>MT72-0777</t>
  </si>
  <si>
    <t xml:space="preserve">Bedford, UT196
</t>
  </si>
  <si>
    <t>Rubber Tub Mat</t>
    <phoneticPr fontId="2" type="noConversion"/>
  </si>
  <si>
    <t>Rubber</t>
    <phoneticPr fontId="11" type="noConversion"/>
  </si>
  <si>
    <t>15.75X31.5</t>
    <phoneticPr fontId="11" type="noConversion"/>
  </si>
  <si>
    <t>MT72-0778</t>
  </si>
  <si>
    <t>Rolled with bellyband , 12pcs per carton</t>
  </si>
  <si>
    <t>4016.91.0000</t>
  </si>
  <si>
    <t xml:space="preserve"> Birch</t>
  </si>
  <si>
    <t>MT72-0779</t>
  </si>
  <si>
    <t xml:space="preserve">White  </t>
  </si>
  <si>
    <t>MT72-0780</t>
  </si>
  <si>
    <t>MT72-0781</t>
  </si>
  <si>
    <r>
      <t xml:space="preserve">Lineage
UT174
Tub Mat
</t>
    </r>
    <r>
      <rPr>
        <b/>
        <sz val="11"/>
        <rFont val="Arial"/>
        <family val="2"/>
      </rPr>
      <t>XL Size</t>
    </r>
  </si>
  <si>
    <t>17.7X35.8"</t>
    <phoneticPr fontId="11" type="noConversion"/>
  </si>
  <si>
    <t>MT72-0782</t>
  </si>
  <si>
    <t>Smoke</t>
  </si>
  <si>
    <t>MT72-0783</t>
  </si>
  <si>
    <t xml:space="preserve"> White</t>
  </si>
  <si>
    <t>MT72-0784</t>
  </si>
  <si>
    <t>UT2</t>
  </si>
  <si>
    <t>17"x29.5"</t>
  </si>
  <si>
    <t xml:space="preserve">Blue </t>
  </si>
  <si>
    <t>MT72-0785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</si>
</sst>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¥&quot;* #,##0.00_ ;_ &quot;¥&quot;* \-#,##0.00_ ;_ &quot;¥&quot;* &quot;-&quot;??_ ;_ @_ "/>
    <numFmt numFmtId="24" formatCode="\$#,##0_);[Red]\(\$#,##0\)"/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0" formatCode="0.0%"/>
    <numFmt numFmtId="181" formatCode="&quot;$&quot;#,##0"/>
    <numFmt numFmtId="182" formatCode="0.00_);[Red]\(0.00\)"/>
  </numFmts>
  <fonts count="1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1"/>
      <color rgb="FFFF0000"/>
      <name val="Arial"/>
      <family val="2"/>
    </font>
    <font>
      <b/>
      <sz val="9"/>
      <color indexed="81"/>
      <name val="Tahoma"/>
      <family val="2"/>
    </font>
    <font>
      <sz val="11"/>
      <color theme="1"/>
      <name val="等线"/>
      <family val="3"/>
      <charset val="134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1" fillId="0" borderId="0"/>
    <xf numFmtId="0" fontId="5" fillId="0" borderId="0"/>
    <xf numFmtId="179" fontId="9" fillId="0" borderId="0"/>
    <xf numFmtId="0" fontId="9" fillId="0" borderId="0"/>
    <xf numFmtId="0" fontId="9" fillId="0" borderId="0"/>
    <xf numFmtId="0" fontId="5" fillId="0" borderId="0"/>
    <xf numFmtId="0" fontId="12" fillId="0" borderId="0">
      <alignment vertical="center"/>
    </xf>
    <xf numFmtId="179" fontId="5" fillId="0" borderId="0"/>
    <xf numFmtId="179" fontId="5" fillId="0" borderId="0"/>
    <xf numFmtId="9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79" fontId="15" fillId="0" borderId="0">
      <alignment vertical="center"/>
    </xf>
    <xf numFmtId="179" fontId="9" fillId="0" borderId="0"/>
  </cellStyleXfs>
  <cellXfs count="8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176" fontId="3" fillId="6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176" fontId="3" fillId="3" borderId="2" xfId="0" applyNumberFormat="1" applyFont="1" applyFill="1" applyBorder="1" applyAlignment="1">
      <alignment horizontal="center" wrapText="1"/>
    </xf>
    <xf numFmtId="176" fontId="7" fillId="3" borderId="1" xfId="2" applyNumberFormat="1" applyFont="1" applyFill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179" fontId="8" fillId="0" borderId="2" xfId="3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179" fontId="5" fillId="0" borderId="2" xfId="3" applyFont="1" applyBorder="1" applyAlignment="1">
      <alignment horizontal="center" vertical="center"/>
    </xf>
    <xf numFmtId="0" fontId="10" fillId="8" borderId="2" xfId="4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" fillId="5" borderId="2" xfId="0" applyFont="1" applyFill="1" applyBorder="1" applyAlignment="1">
      <alignment wrapText="1"/>
    </xf>
    <xf numFmtId="176" fontId="8" fillId="0" borderId="2" xfId="0" applyNumberFormat="1" applyFont="1" applyBorder="1" applyAlignment="1">
      <alignment vertical="center"/>
    </xf>
    <xf numFmtId="176" fontId="8" fillId="5" borderId="1" xfId="0" applyNumberFormat="1" applyFont="1" applyFill="1" applyBorder="1" applyAlignment="1">
      <alignment horizontal="center" vertical="center"/>
    </xf>
    <xf numFmtId="180" fontId="5" fillId="0" borderId="2" xfId="6" applyNumberFormat="1" applyBorder="1" applyAlignment="1">
      <alignment horizontal="center" vertical="center" wrapText="1"/>
    </xf>
    <xf numFmtId="0" fontId="5" fillId="0" borderId="2" xfId="6" applyBorder="1" applyAlignment="1">
      <alignment horizontal="center" vertical="center" wrapText="1"/>
    </xf>
    <xf numFmtId="2" fontId="8" fillId="0" borderId="2" xfId="0" applyNumberFormat="1" applyFont="1" applyBorder="1" applyAlignment="1">
      <alignment vertical="center"/>
    </xf>
    <xf numFmtId="0" fontId="5" fillId="0" borderId="2" xfId="7" applyFont="1" applyBorder="1" applyAlignment="1">
      <alignment horizontal="center" vertical="center" wrapText="1"/>
    </xf>
    <xf numFmtId="178" fontId="8" fillId="9" borderId="2" xfId="0" applyNumberFormat="1" applyFont="1" applyFill="1" applyBorder="1" applyAlignment="1">
      <alignment vertical="center"/>
    </xf>
    <xf numFmtId="1" fontId="8" fillId="9" borderId="2" xfId="0" applyNumberFormat="1" applyFont="1" applyFill="1" applyBorder="1" applyAlignment="1">
      <alignment vertical="center"/>
    </xf>
    <xf numFmtId="181" fontId="5" fillId="0" borderId="2" xfId="8" applyNumberFormat="1" applyBorder="1" applyAlignment="1">
      <alignment horizontal="center" vertical="center" wrapText="1"/>
    </xf>
    <xf numFmtId="176" fontId="8" fillId="9" borderId="2" xfId="0" applyNumberFormat="1" applyFont="1" applyFill="1" applyBorder="1" applyAlignment="1">
      <alignment vertical="center"/>
    </xf>
    <xf numFmtId="179" fontId="5" fillId="0" borderId="2" xfId="9" applyBorder="1" applyAlignment="1">
      <alignment horizontal="center" vertical="center" wrapText="1"/>
    </xf>
    <xf numFmtId="180" fontId="8" fillId="0" borderId="2" xfId="0" applyNumberFormat="1" applyFont="1" applyBorder="1" applyAlignment="1">
      <alignment vertical="center"/>
    </xf>
    <xf numFmtId="10" fontId="8" fillId="0" borderId="2" xfId="0" applyNumberFormat="1" applyFont="1" applyBorder="1" applyAlignment="1">
      <alignment vertical="center"/>
    </xf>
    <xf numFmtId="10" fontId="8" fillId="9" borderId="2" xfId="10" applyNumberFormat="1" applyFont="1" applyFill="1" applyBorder="1" applyAlignment="1">
      <alignment vertical="center"/>
    </xf>
    <xf numFmtId="176" fontId="13" fillId="5" borderId="2" xfId="8" applyNumberFormat="1" applyFont="1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vertical="center" wrapText="1"/>
    </xf>
    <xf numFmtId="182" fontId="5" fillId="10" borderId="2" xfId="6" applyNumberFormat="1" applyFill="1" applyBorder="1" applyAlignment="1">
      <alignment horizontal="center" vertical="center" wrapText="1"/>
    </xf>
    <xf numFmtId="2" fontId="8" fillId="9" borderId="2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" xfId="11" applyFont="1" applyBorder="1" applyAlignment="1">
      <alignment horizontal="center" vertical="center" wrapText="1"/>
    </xf>
    <xf numFmtId="0" fontId="5" fillId="10" borderId="2" xfId="5" applyFont="1" applyFill="1" applyBorder="1" applyAlignment="1">
      <alignment horizontal="center" vertical="center" wrapText="1"/>
    </xf>
    <xf numFmtId="0" fontId="10" fillId="0" borderId="2" xfId="11" applyFont="1" applyBorder="1" applyAlignment="1">
      <alignment horizontal="center" vertical="center" wrapText="1"/>
    </xf>
    <xf numFmtId="24" fontId="5" fillId="0" borderId="2" xfId="12" applyNumberFormat="1" applyFont="1" applyFill="1" applyBorder="1" applyAlignment="1">
      <alignment horizontal="center" vertical="center"/>
    </xf>
    <xf numFmtId="0" fontId="8" fillId="0" borderId="2" xfId="11" applyFont="1" applyBorder="1" applyAlignment="1">
      <alignment horizontal="center" vertical="center"/>
    </xf>
    <xf numFmtId="0" fontId="5" fillId="10" borderId="2" xfId="11" applyFont="1" applyFill="1" applyBorder="1" applyAlignment="1">
      <alignment horizontal="center" vertical="center"/>
    </xf>
    <xf numFmtId="0" fontId="10" fillId="5" borderId="2" xfId="11" applyFont="1" applyFill="1" applyBorder="1" applyAlignment="1">
      <alignment horizontal="center" vertical="center" wrapText="1"/>
    </xf>
    <xf numFmtId="0" fontId="5" fillId="0" borderId="2" xfId="11" applyFont="1" applyBorder="1" applyAlignment="1">
      <alignment horizontal="center" vertical="center"/>
    </xf>
    <xf numFmtId="0" fontId="10" fillId="5" borderId="2" xfId="4" applyFont="1" applyFill="1" applyBorder="1" applyAlignment="1">
      <alignment horizontal="center" vertical="center" wrapText="1"/>
    </xf>
    <xf numFmtId="0" fontId="5" fillId="8" borderId="2" xfId="0" applyFont="1" applyFill="1" applyBorder="1"/>
    <xf numFmtId="0" fontId="5" fillId="0" borderId="2" xfId="11" applyFont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Border="1" applyAlignment="1">
      <alignment vertical="center" wrapText="1"/>
    </xf>
    <xf numFmtId="2" fontId="8" fillId="0" borderId="2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9" fontId="8" fillId="0" borderId="2" xfId="3" applyFont="1" applyBorder="1" applyAlignment="1">
      <alignment horizontal="center" vertical="center" wrapText="1"/>
    </xf>
    <xf numFmtId="0" fontId="5" fillId="5" borderId="2" xfId="11" applyFont="1" applyFill="1" applyBorder="1" applyAlignment="1">
      <alignment horizontal="center" vertical="center"/>
    </xf>
    <xf numFmtId="0" fontId="14" fillId="5" borderId="2" xfId="5" applyFont="1" applyFill="1" applyBorder="1" applyAlignment="1">
      <alignment horizontal="center" vertical="center" wrapText="1"/>
    </xf>
    <xf numFmtId="179" fontId="16" fillId="0" borderId="2" xfId="13" applyFont="1" applyBorder="1" applyAlignment="1">
      <alignment horizontal="left" vertical="center"/>
    </xf>
    <xf numFmtId="182" fontId="5" fillId="5" borderId="2" xfId="6" applyNumberFormat="1" applyFill="1" applyBorder="1" applyAlignment="1">
      <alignment horizontal="center" vertical="center" wrapText="1"/>
    </xf>
    <xf numFmtId="179" fontId="5" fillId="10" borderId="2" xfId="14" applyFont="1" applyFill="1" applyBorder="1" applyAlignment="1">
      <alignment horizontal="center" vertical="center" wrapText="1"/>
    </xf>
    <xf numFmtId="1" fontId="8" fillId="0" borderId="2" xfId="11" applyNumberFormat="1" applyFont="1" applyBorder="1" applyAlignment="1">
      <alignment horizontal="center" vertical="center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15">
    <cellStyle name="Currency 15" xfId="12" xr:uid="{BE98FF1C-4C1E-40D2-8809-F2208BF21F4D}"/>
    <cellStyle name="Normal 2" xfId="1" xr:uid="{D9C6BECC-F63F-4164-A0A9-B3EB73AF0EA1}"/>
    <cellStyle name="Normal 2 18 2" xfId="2" xr:uid="{A2F10F09-A3A7-4631-84CF-071E29381AB3}"/>
    <cellStyle name="Normal 2 2" xfId="3" xr:uid="{D4E869B1-931E-4761-B53B-95ED6E5CF889}"/>
    <cellStyle name="Normal 2 31 2 2" xfId="5" xr:uid="{A41AE91B-1075-4C46-A0A7-08A3360E9358}"/>
    <cellStyle name="Normal 3" xfId="13" xr:uid="{BE148331-79E5-4261-B2DE-C39CD4FD123D}"/>
    <cellStyle name="Normal 68" xfId="11" xr:uid="{9991A45C-497D-46F1-9DBD-27A20E56993E}"/>
    <cellStyle name="Percent 2" xfId="10" xr:uid="{33C7A81D-F258-451B-842F-F8ECACD88B47}"/>
    <cellStyle name="Style 1 2" xfId="8" xr:uid="{A91EC616-EFF0-4D23-943C-33AE68BE7973}"/>
    <cellStyle name="常规" xfId="0" builtinId="0"/>
    <cellStyle name="常规 9" xfId="7" xr:uid="{F11141FF-E21B-4858-B510-5ED510590A90}"/>
    <cellStyle name="常规_quotation-Mercury  3.22.2011 (for BBB)_BBB Spring 12 Styleout Belize - Heather 102111" xfId="14" xr:uid="{637956A3-EA0D-4CFB-97D0-3E9D21B14A16}"/>
    <cellStyle name="常规_quotation-Mercury  3.22.2011 (for BBB)_BBB Spring 12 Styleout Belize - Heather 102111 2 2" xfId="4" xr:uid="{6488EDC2-A94B-4FD4-9CCF-095EE9A19A1F}"/>
    <cellStyle name="样式 1 2 2" xfId="9" xr:uid="{7F7C6B2A-41B6-41DD-B491-36A4EB6DCAA4}"/>
    <cellStyle name="样式 1 3" xfId="6" xr:uid="{F0D20074-55FF-4348-8370-09C0C2A3FE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111766</xdr:colOff>
      <xdr:row>6</xdr:row>
      <xdr:rowOff>237322</xdr:rowOff>
    </xdr:from>
    <xdr:to>
      <xdr:col>1</xdr:col>
      <xdr:colOff>1631965</xdr:colOff>
      <xdr:row>6</xdr:row>
      <xdr:rowOff>948041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4B2EAFE-9A9F-4133-9038-5BE706F86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3"/>
        <a:stretch/>
      </xdr:blipFill>
      <xdr:spPr bwMode="auto">
        <a:xfrm>
          <a:off x="822966" y="7184222"/>
          <a:ext cx="1520199" cy="7107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204169</xdr:colOff>
      <xdr:row>15</xdr:row>
      <xdr:rowOff>105637</xdr:rowOff>
    </xdr:from>
    <xdr:to>
      <xdr:col>1</xdr:col>
      <xdr:colOff>1661263</xdr:colOff>
      <xdr:row>15</xdr:row>
      <xdr:rowOff>995665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6C89FA57-4327-423D-A27A-F03E3F0CC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69" y="17339537"/>
          <a:ext cx="1457094" cy="89002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133977</xdr:colOff>
      <xdr:row>18</xdr:row>
      <xdr:rowOff>64966</xdr:rowOff>
    </xdr:from>
    <xdr:to>
      <xdr:col>1</xdr:col>
      <xdr:colOff>1847273</xdr:colOff>
      <xdr:row>18</xdr:row>
      <xdr:rowOff>1006617</xdr:rowOff>
    </xdr:to>
    <xdr:pic>
      <xdr:nvPicPr>
        <xdr:cNvPr id="4" name="图片 5">
          <a:extLst>
            <a:ext uri="{FF2B5EF4-FFF2-40B4-BE49-F238E27FC236}">
              <a16:creationId xmlns:a16="http://schemas.microsoft.com/office/drawing/2014/main" id="{763B89A5-F894-4235-BAED-6F7190C62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177" y="20727866"/>
          <a:ext cx="1713296" cy="94165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109039</xdr:colOff>
      <xdr:row>1</xdr:row>
      <xdr:rowOff>76372</xdr:rowOff>
    </xdr:from>
    <xdr:to>
      <xdr:col>1</xdr:col>
      <xdr:colOff>1597120</xdr:colOff>
      <xdr:row>1</xdr:row>
      <xdr:rowOff>1071171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A98944E3-8AE5-4678-9EA5-D42069494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39" y="1308272"/>
          <a:ext cx="1488081" cy="9947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1179499</xdr:colOff>
      <xdr:row>1</xdr:row>
      <xdr:rowOff>461818</xdr:rowOff>
    </xdr:from>
    <xdr:to>
      <xdr:col>1</xdr:col>
      <xdr:colOff>1857502</xdr:colOff>
      <xdr:row>1</xdr:row>
      <xdr:rowOff>1069295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7830DF9C-C611-4444-8B63-2DD69529B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0699" y="1693718"/>
          <a:ext cx="678003" cy="607477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132149</xdr:colOff>
      <xdr:row>4</xdr:row>
      <xdr:rowOff>69610</xdr:rowOff>
    </xdr:from>
    <xdr:to>
      <xdr:col>1</xdr:col>
      <xdr:colOff>1606744</xdr:colOff>
      <xdr:row>4</xdr:row>
      <xdr:rowOff>1037529</xdr:rowOff>
    </xdr:to>
    <xdr:pic>
      <xdr:nvPicPr>
        <xdr:cNvPr id="7" name="图片 99">
          <a:extLst>
            <a:ext uri="{FF2B5EF4-FFF2-40B4-BE49-F238E27FC236}">
              <a16:creationId xmlns:a16="http://schemas.microsoft.com/office/drawing/2014/main" id="{1AA2D064-2357-4509-AA67-2D34A510F548}"/>
            </a:ext>
          </a:extLst>
        </xdr:cNvPr>
        <xdr:cNvPicPr/>
      </xdr:nvPicPr>
      <xdr:blipFill>
        <a:blip xmlns:r="http://schemas.openxmlformats.org/officeDocument/2006/relationships" r:embed="rId6"/>
        <a:srcRect l="4979" t="14323" r="2088" b="14064"/>
        <a:stretch>
          <a:fillRect/>
        </a:stretch>
      </xdr:blipFill>
      <xdr:spPr>
        <a:xfrm>
          <a:off x="843349" y="4730510"/>
          <a:ext cx="1474595" cy="96791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1247842</xdr:colOff>
      <xdr:row>6</xdr:row>
      <xdr:rowOff>528578</xdr:rowOff>
    </xdr:from>
    <xdr:to>
      <xdr:col>1</xdr:col>
      <xdr:colOff>1795959</xdr:colOff>
      <xdr:row>6</xdr:row>
      <xdr:rowOff>1039091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BFEA52E3-8321-4C44-A9AB-E8CCC1416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042" y="7475478"/>
          <a:ext cx="548117" cy="510513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162428</xdr:colOff>
      <xdr:row>8</xdr:row>
      <xdr:rowOff>130923</xdr:rowOff>
    </xdr:from>
    <xdr:to>
      <xdr:col>1</xdr:col>
      <xdr:colOff>1683587</xdr:colOff>
      <xdr:row>8</xdr:row>
      <xdr:rowOff>1032026</xdr:rowOff>
    </xdr:to>
    <xdr:pic>
      <xdr:nvPicPr>
        <xdr:cNvPr id="9" name="Picture 13" descr="SlipX Solutions 17&quot; x 29&quot; Cloud Shaped Bath Mat with Microban">
          <a:extLst>
            <a:ext uri="{FF2B5EF4-FFF2-40B4-BE49-F238E27FC236}">
              <a16:creationId xmlns:a16="http://schemas.microsoft.com/office/drawing/2014/main" id="{A0C94EBC-7742-47FA-9DEB-5F35583B0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76" b="19511"/>
        <a:stretch>
          <a:fillRect/>
        </a:stretch>
      </xdr:blipFill>
      <xdr:spPr>
        <a:xfrm>
          <a:off x="873628" y="9363823"/>
          <a:ext cx="1521159" cy="901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77630</xdr:colOff>
      <xdr:row>12</xdr:row>
      <xdr:rowOff>92344</xdr:rowOff>
    </xdr:from>
    <xdr:to>
      <xdr:col>1</xdr:col>
      <xdr:colOff>1818845</xdr:colOff>
      <xdr:row>12</xdr:row>
      <xdr:rowOff>1000606</xdr:rowOff>
    </xdr:to>
    <xdr:pic>
      <xdr:nvPicPr>
        <xdr:cNvPr id="10" name="Picture 14">
          <a:extLst>
            <a:ext uri="{FF2B5EF4-FFF2-40B4-BE49-F238E27FC236}">
              <a16:creationId xmlns:a16="http://schemas.microsoft.com/office/drawing/2014/main" id="{3CEC5926-FD67-4506-AC63-83C07166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830" y="13897244"/>
          <a:ext cx="1741215" cy="9082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1371611</xdr:colOff>
      <xdr:row>12</xdr:row>
      <xdr:rowOff>583687</xdr:rowOff>
    </xdr:from>
    <xdr:to>
      <xdr:col>1</xdr:col>
      <xdr:colOff>1902567</xdr:colOff>
      <xdr:row>12</xdr:row>
      <xdr:rowOff>1045507</xdr:rowOff>
    </xdr:to>
    <xdr:pic>
      <xdr:nvPicPr>
        <xdr:cNvPr id="11" name="Picture 16">
          <a:extLst>
            <a:ext uri="{FF2B5EF4-FFF2-40B4-BE49-F238E27FC236}">
              <a16:creationId xmlns:a16="http://schemas.microsoft.com/office/drawing/2014/main" id="{3EA1BDD8-F542-40E2-AD40-CF6F53E49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811" y="14388587"/>
          <a:ext cx="530956" cy="46182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106387</xdr:colOff>
      <xdr:row>22</xdr:row>
      <xdr:rowOff>166768</xdr:rowOff>
    </xdr:from>
    <xdr:to>
      <xdr:col>1</xdr:col>
      <xdr:colOff>1821074</xdr:colOff>
      <xdr:row>22</xdr:row>
      <xdr:rowOff>996598</xdr:rowOff>
    </xdr:to>
    <xdr:pic>
      <xdr:nvPicPr>
        <xdr:cNvPr id="12" name="Picture 17">
          <a:extLst>
            <a:ext uri="{FF2B5EF4-FFF2-40B4-BE49-F238E27FC236}">
              <a16:creationId xmlns:a16="http://schemas.microsoft.com/office/drawing/2014/main" id="{4DC0392A-0544-48FD-9224-66A0910915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0"/>
        <a:stretch/>
      </xdr:blipFill>
      <xdr:spPr bwMode="auto">
        <a:xfrm>
          <a:off x="817587" y="25401668"/>
          <a:ext cx="1714687" cy="8298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1358129</xdr:colOff>
      <xdr:row>22</xdr:row>
      <xdr:rowOff>572416</xdr:rowOff>
    </xdr:from>
    <xdr:to>
      <xdr:col>2</xdr:col>
      <xdr:colOff>192</xdr:colOff>
      <xdr:row>22</xdr:row>
      <xdr:rowOff>1107546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7C68BCAB-22A1-4446-A625-623D39B42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9329" y="25807316"/>
          <a:ext cx="635963" cy="53513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434511</xdr:colOff>
      <xdr:row>25</xdr:row>
      <xdr:rowOff>134697</xdr:rowOff>
    </xdr:from>
    <xdr:to>
      <xdr:col>1</xdr:col>
      <xdr:colOff>1388906</xdr:colOff>
      <xdr:row>25</xdr:row>
      <xdr:rowOff>1024643</xdr:rowOff>
    </xdr:to>
    <xdr:pic>
      <xdr:nvPicPr>
        <xdr:cNvPr id="14" name="Picture 19">
          <a:extLst>
            <a:ext uri="{FF2B5EF4-FFF2-40B4-BE49-F238E27FC236}">
              <a16:creationId xmlns:a16="http://schemas.microsoft.com/office/drawing/2014/main" id="{A6158723-6B3D-4EF7-90AE-EAFAE62C2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711" y="28798597"/>
          <a:ext cx="954395" cy="88994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109039</xdr:colOff>
      <xdr:row>2</xdr:row>
      <xdr:rowOff>76372</xdr:rowOff>
    </xdr:from>
    <xdr:ext cx="1488081" cy="994799"/>
    <xdr:pic>
      <xdr:nvPicPr>
        <xdr:cNvPr id="15" name="Picture 26">
          <a:extLst>
            <a:ext uri="{FF2B5EF4-FFF2-40B4-BE49-F238E27FC236}">
              <a16:creationId xmlns:a16="http://schemas.microsoft.com/office/drawing/2014/main" id="{140A7233-AC1B-4A7E-B986-70D5ABF4B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39" y="2451272"/>
          <a:ext cx="1488081" cy="9947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1179499</xdr:colOff>
      <xdr:row>2</xdr:row>
      <xdr:rowOff>461818</xdr:rowOff>
    </xdr:from>
    <xdr:ext cx="678003" cy="607477"/>
    <xdr:pic>
      <xdr:nvPicPr>
        <xdr:cNvPr id="16" name="Picture 27">
          <a:extLst>
            <a:ext uri="{FF2B5EF4-FFF2-40B4-BE49-F238E27FC236}">
              <a16:creationId xmlns:a16="http://schemas.microsoft.com/office/drawing/2014/main" id="{2B3FE1C9-D924-48CB-9274-430A81520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0699" y="2836718"/>
          <a:ext cx="678003" cy="607477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109039</xdr:colOff>
      <xdr:row>3</xdr:row>
      <xdr:rowOff>76372</xdr:rowOff>
    </xdr:from>
    <xdr:ext cx="1488081" cy="994799"/>
    <xdr:pic>
      <xdr:nvPicPr>
        <xdr:cNvPr id="17" name="Picture 28">
          <a:extLst>
            <a:ext uri="{FF2B5EF4-FFF2-40B4-BE49-F238E27FC236}">
              <a16:creationId xmlns:a16="http://schemas.microsoft.com/office/drawing/2014/main" id="{B9F63D58-B945-47C0-838F-AD213F89F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39" y="3594272"/>
          <a:ext cx="1488081" cy="9947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1179499</xdr:colOff>
      <xdr:row>3</xdr:row>
      <xdr:rowOff>461818</xdr:rowOff>
    </xdr:from>
    <xdr:ext cx="678003" cy="607477"/>
    <xdr:pic>
      <xdr:nvPicPr>
        <xdr:cNvPr id="18" name="Picture 29">
          <a:extLst>
            <a:ext uri="{FF2B5EF4-FFF2-40B4-BE49-F238E27FC236}">
              <a16:creationId xmlns:a16="http://schemas.microsoft.com/office/drawing/2014/main" id="{E7F7C49B-348B-4C68-AFA6-B22E0C2DF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0699" y="3979718"/>
          <a:ext cx="678003" cy="607477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132149</xdr:colOff>
      <xdr:row>5</xdr:row>
      <xdr:rowOff>69610</xdr:rowOff>
    </xdr:from>
    <xdr:ext cx="1474595" cy="967919"/>
    <xdr:pic>
      <xdr:nvPicPr>
        <xdr:cNvPr id="19" name="图片 99">
          <a:extLst>
            <a:ext uri="{FF2B5EF4-FFF2-40B4-BE49-F238E27FC236}">
              <a16:creationId xmlns:a16="http://schemas.microsoft.com/office/drawing/2014/main" id="{9A7D5A34-1330-414B-A55E-8BE05D1A0DCA}"/>
            </a:ext>
          </a:extLst>
        </xdr:cNvPr>
        <xdr:cNvPicPr/>
      </xdr:nvPicPr>
      <xdr:blipFill>
        <a:blip xmlns:r="http://schemas.openxmlformats.org/officeDocument/2006/relationships" r:embed="rId6"/>
        <a:srcRect l="4979" t="14323" r="2088" b="14064"/>
        <a:stretch>
          <a:fillRect/>
        </a:stretch>
      </xdr:blipFill>
      <xdr:spPr>
        <a:xfrm>
          <a:off x="843349" y="5873510"/>
          <a:ext cx="1474595" cy="967919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111766</xdr:colOff>
      <xdr:row>7</xdr:row>
      <xdr:rowOff>237322</xdr:rowOff>
    </xdr:from>
    <xdr:ext cx="1520199" cy="710719"/>
    <xdr:pic>
      <xdr:nvPicPr>
        <xdr:cNvPr id="20" name="Picture 4">
          <a:extLst>
            <a:ext uri="{FF2B5EF4-FFF2-40B4-BE49-F238E27FC236}">
              <a16:creationId xmlns:a16="http://schemas.microsoft.com/office/drawing/2014/main" id="{CEE6E5DE-9A33-43D3-A1BD-765BE1958E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3"/>
        <a:stretch/>
      </xdr:blipFill>
      <xdr:spPr bwMode="auto">
        <a:xfrm>
          <a:off x="822966" y="8327222"/>
          <a:ext cx="1520199" cy="7107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1247842</xdr:colOff>
      <xdr:row>7</xdr:row>
      <xdr:rowOff>528578</xdr:rowOff>
    </xdr:from>
    <xdr:ext cx="548117" cy="510513"/>
    <xdr:pic>
      <xdr:nvPicPr>
        <xdr:cNvPr id="21" name="Picture 32">
          <a:extLst>
            <a:ext uri="{FF2B5EF4-FFF2-40B4-BE49-F238E27FC236}">
              <a16:creationId xmlns:a16="http://schemas.microsoft.com/office/drawing/2014/main" id="{8BE748F9-D345-4633-BCD5-6808EBB70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042" y="8618478"/>
          <a:ext cx="548117" cy="510513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162428</xdr:colOff>
      <xdr:row>9</xdr:row>
      <xdr:rowOff>130923</xdr:rowOff>
    </xdr:from>
    <xdr:ext cx="1521159" cy="901103"/>
    <xdr:pic>
      <xdr:nvPicPr>
        <xdr:cNvPr id="22" name="Picture 33" descr="SlipX Solutions 17&quot; x 29&quot; Cloud Shaped Bath Mat with Microban">
          <a:extLst>
            <a:ext uri="{FF2B5EF4-FFF2-40B4-BE49-F238E27FC236}">
              <a16:creationId xmlns:a16="http://schemas.microsoft.com/office/drawing/2014/main" id="{26DA402C-E53E-4981-A75D-034CB36A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76" b="19511"/>
        <a:stretch>
          <a:fillRect/>
        </a:stretch>
      </xdr:blipFill>
      <xdr:spPr>
        <a:xfrm>
          <a:off x="873628" y="10506823"/>
          <a:ext cx="1521159" cy="901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162428</xdr:colOff>
      <xdr:row>10</xdr:row>
      <xdr:rowOff>130923</xdr:rowOff>
    </xdr:from>
    <xdr:ext cx="1521159" cy="901103"/>
    <xdr:pic>
      <xdr:nvPicPr>
        <xdr:cNvPr id="23" name="Picture 34" descr="SlipX Solutions 17&quot; x 29&quot; Cloud Shaped Bath Mat with Microban">
          <a:extLst>
            <a:ext uri="{FF2B5EF4-FFF2-40B4-BE49-F238E27FC236}">
              <a16:creationId xmlns:a16="http://schemas.microsoft.com/office/drawing/2014/main" id="{27E7824D-7B6D-4C44-B5C4-40B28242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76" b="19511"/>
        <a:stretch>
          <a:fillRect/>
        </a:stretch>
      </xdr:blipFill>
      <xdr:spPr>
        <a:xfrm>
          <a:off x="873628" y="11649823"/>
          <a:ext cx="1521159" cy="901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162428</xdr:colOff>
      <xdr:row>11</xdr:row>
      <xdr:rowOff>130923</xdr:rowOff>
    </xdr:from>
    <xdr:ext cx="1521159" cy="901103"/>
    <xdr:pic>
      <xdr:nvPicPr>
        <xdr:cNvPr id="24" name="Picture 35" descr="SlipX Solutions 17&quot; x 29&quot; Cloud Shaped Bath Mat with Microban">
          <a:extLst>
            <a:ext uri="{FF2B5EF4-FFF2-40B4-BE49-F238E27FC236}">
              <a16:creationId xmlns:a16="http://schemas.microsoft.com/office/drawing/2014/main" id="{3EAABB17-0D06-4932-9226-E3555F819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76" b="19511"/>
        <a:stretch>
          <a:fillRect/>
        </a:stretch>
      </xdr:blipFill>
      <xdr:spPr>
        <a:xfrm>
          <a:off x="873628" y="12792823"/>
          <a:ext cx="1521159" cy="901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77630</xdr:colOff>
      <xdr:row>13</xdr:row>
      <xdr:rowOff>92344</xdr:rowOff>
    </xdr:from>
    <xdr:ext cx="1741215" cy="908262"/>
    <xdr:pic>
      <xdr:nvPicPr>
        <xdr:cNvPr id="25" name="Picture 36">
          <a:extLst>
            <a:ext uri="{FF2B5EF4-FFF2-40B4-BE49-F238E27FC236}">
              <a16:creationId xmlns:a16="http://schemas.microsoft.com/office/drawing/2014/main" id="{1E0E8552-DF7D-4EF1-8C30-38E60F1A3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830" y="15040244"/>
          <a:ext cx="1741215" cy="9082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1371611</xdr:colOff>
      <xdr:row>13</xdr:row>
      <xdr:rowOff>583687</xdr:rowOff>
    </xdr:from>
    <xdr:ext cx="569056" cy="461820"/>
    <xdr:pic>
      <xdr:nvPicPr>
        <xdr:cNvPr id="26" name="Picture 37">
          <a:extLst>
            <a:ext uri="{FF2B5EF4-FFF2-40B4-BE49-F238E27FC236}">
              <a16:creationId xmlns:a16="http://schemas.microsoft.com/office/drawing/2014/main" id="{A96E0AE2-D040-4E67-A192-5A31238ED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811" y="15531587"/>
          <a:ext cx="569056" cy="46182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77630</xdr:colOff>
      <xdr:row>14</xdr:row>
      <xdr:rowOff>92344</xdr:rowOff>
    </xdr:from>
    <xdr:ext cx="1741215" cy="908262"/>
    <xdr:pic>
      <xdr:nvPicPr>
        <xdr:cNvPr id="27" name="Picture 38">
          <a:extLst>
            <a:ext uri="{FF2B5EF4-FFF2-40B4-BE49-F238E27FC236}">
              <a16:creationId xmlns:a16="http://schemas.microsoft.com/office/drawing/2014/main" id="{72973DFE-8358-46B2-9960-2F2C498EE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830" y="16183244"/>
          <a:ext cx="1741215" cy="9082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1371611</xdr:colOff>
      <xdr:row>14</xdr:row>
      <xdr:rowOff>583687</xdr:rowOff>
    </xdr:from>
    <xdr:ext cx="569056" cy="461820"/>
    <xdr:pic>
      <xdr:nvPicPr>
        <xdr:cNvPr id="28" name="Picture 39">
          <a:extLst>
            <a:ext uri="{FF2B5EF4-FFF2-40B4-BE49-F238E27FC236}">
              <a16:creationId xmlns:a16="http://schemas.microsoft.com/office/drawing/2014/main" id="{01358A2A-E1AF-468B-B0D2-DEE92334A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811" y="16674587"/>
          <a:ext cx="569056" cy="46182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204169</xdr:colOff>
      <xdr:row>16</xdr:row>
      <xdr:rowOff>105637</xdr:rowOff>
    </xdr:from>
    <xdr:ext cx="1457094" cy="890028"/>
    <xdr:pic>
      <xdr:nvPicPr>
        <xdr:cNvPr id="29" name="Picture 40">
          <a:extLst>
            <a:ext uri="{FF2B5EF4-FFF2-40B4-BE49-F238E27FC236}">
              <a16:creationId xmlns:a16="http://schemas.microsoft.com/office/drawing/2014/main" id="{A2C985EF-C8F1-41B3-995F-6E3C319FE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69" y="18482537"/>
          <a:ext cx="1457094" cy="89002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204169</xdr:colOff>
      <xdr:row>17</xdr:row>
      <xdr:rowOff>105637</xdr:rowOff>
    </xdr:from>
    <xdr:ext cx="1457094" cy="890028"/>
    <xdr:pic>
      <xdr:nvPicPr>
        <xdr:cNvPr id="30" name="Picture 41">
          <a:extLst>
            <a:ext uri="{FF2B5EF4-FFF2-40B4-BE49-F238E27FC236}">
              <a16:creationId xmlns:a16="http://schemas.microsoft.com/office/drawing/2014/main" id="{37A2E022-7E1D-4E48-9802-86F90C295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69" y="19625537"/>
          <a:ext cx="1457094" cy="89002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133977</xdr:colOff>
      <xdr:row>19</xdr:row>
      <xdr:rowOff>64966</xdr:rowOff>
    </xdr:from>
    <xdr:ext cx="1713296" cy="941651"/>
    <xdr:pic>
      <xdr:nvPicPr>
        <xdr:cNvPr id="31" name="图片 5">
          <a:extLst>
            <a:ext uri="{FF2B5EF4-FFF2-40B4-BE49-F238E27FC236}">
              <a16:creationId xmlns:a16="http://schemas.microsoft.com/office/drawing/2014/main" id="{B5ABCB97-63C4-4546-87E3-DEC4E2C31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177" y="21870866"/>
          <a:ext cx="1713296" cy="941651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133977</xdr:colOff>
      <xdr:row>20</xdr:row>
      <xdr:rowOff>64966</xdr:rowOff>
    </xdr:from>
    <xdr:ext cx="1713296" cy="941651"/>
    <xdr:pic>
      <xdr:nvPicPr>
        <xdr:cNvPr id="32" name="图片 5">
          <a:extLst>
            <a:ext uri="{FF2B5EF4-FFF2-40B4-BE49-F238E27FC236}">
              <a16:creationId xmlns:a16="http://schemas.microsoft.com/office/drawing/2014/main" id="{0467A0F7-7927-4DCC-9387-EDE21C692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177" y="23013866"/>
          <a:ext cx="1713296" cy="941651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133977</xdr:colOff>
      <xdr:row>21</xdr:row>
      <xdr:rowOff>64966</xdr:rowOff>
    </xdr:from>
    <xdr:ext cx="1713296" cy="941651"/>
    <xdr:pic>
      <xdr:nvPicPr>
        <xdr:cNvPr id="33" name="图片 5">
          <a:extLst>
            <a:ext uri="{FF2B5EF4-FFF2-40B4-BE49-F238E27FC236}">
              <a16:creationId xmlns:a16="http://schemas.microsoft.com/office/drawing/2014/main" id="{27E236B3-F00C-40E9-BA02-98110BC16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177" y="24156866"/>
          <a:ext cx="1713296" cy="941651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106387</xdr:colOff>
      <xdr:row>23</xdr:row>
      <xdr:rowOff>166768</xdr:rowOff>
    </xdr:from>
    <xdr:ext cx="1714687" cy="829830"/>
    <xdr:pic>
      <xdr:nvPicPr>
        <xdr:cNvPr id="34" name="Picture 45">
          <a:extLst>
            <a:ext uri="{FF2B5EF4-FFF2-40B4-BE49-F238E27FC236}">
              <a16:creationId xmlns:a16="http://schemas.microsoft.com/office/drawing/2014/main" id="{23B24E41-D5AB-4A67-9B40-462E8C14E8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0"/>
        <a:stretch/>
      </xdr:blipFill>
      <xdr:spPr bwMode="auto">
        <a:xfrm>
          <a:off x="817587" y="26544668"/>
          <a:ext cx="1714687" cy="8298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1358129</xdr:colOff>
      <xdr:row>23</xdr:row>
      <xdr:rowOff>541440</xdr:rowOff>
    </xdr:from>
    <xdr:ext cx="566113" cy="535130"/>
    <xdr:pic>
      <xdr:nvPicPr>
        <xdr:cNvPr id="35" name="Picture 46">
          <a:extLst>
            <a:ext uri="{FF2B5EF4-FFF2-40B4-BE49-F238E27FC236}">
              <a16:creationId xmlns:a16="http://schemas.microsoft.com/office/drawing/2014/main" id="{C111B2C8-3CB7-4DA1-8BCE-DAC6A9BC9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9329" y="26919340"/>
          <a:ext cx="566113" cy="53513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106387</xdr:colOff>
      <xdr:row>24</xdr:row>
      <xdr:rowOff>166768</xdr:rowOff>
    </xdr:from>
    <xdr:ext cx="1714687" cy="829830"/>
    <xdr:pic>
      <xdr:nvPicPr>
        <xdr:cNvPr id="36" name="Picture 47">
          <a:extLst>
            <a:ext uri="{FF2B5EF4-FFF2-40B4-BE49-F238E27FC236}">
              <a16:creationId xmlns:a16="http://schemas.microsoft.com/office/drawing/2014/main" id="{56FA30B1-9D76-4312-96EF-1EFE702420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0"/>
        <a:stretch/>
      </xdr:blipFill>
      <xdr:spPr bwMode="auto">
        <a:xfrm>
          <a:off x="817587" y="27687668"/>
          <a:ext cx="1714687" cy="8298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1358129</xdr:colOff>
      <xdr:row>24</xdr:row>
      <xdr:rowOff>572416</xdr:rowOff>
    </xdr:from>
    <xdr:ext cx="566113" cy="535130"/>
    <xdr:pic>
      <xdr:nvPicPr>
        <xdr:cNvPr id="37" name="Picture 48">
          <a:extLst>
            <a:ext uri="{FF2B5EF4-FFF2-40B4-BE49-F238E27FC236}">
              <a16:creationId xmlns:a16="http://schemas.microsoft.com/office/drawing/2014/main" id="{EDBE369E-FD2C-404A-B5F3-7AEE1CAB0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9329" y="28093316"/>
          <a:ext cx="566113" cy="53513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TEMPLATE\CONST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tcfile11\merchcommon\Merchandise%20Operations\Negotiations%20Team%20Folder\03%20Hardlines%20B\03%20Domestics\D60\2009\S10%20Negotiations\Shabby\3.%20Models\D60%20Shabby%20MCM-star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_GM\HOM\Kristin%20Lee\DOMESTICS\Assortment%20Plans\Master%20Copies\Domestics%20Assortment%20Plan%20-%20Master%20Copy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all%2012%20development\D65%20Holiday\Line%20Pl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dhl\tht%20designing\SAMPLE%20THT-2\Sample%20Master%20Card\2059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6.4\desi_aht2\Vinod%20Singh-%2001.06.09\DAILY%20FILES\TAGS\TA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ldh\Marketing\Documents%20and%20Settings\kishorekumar\Desktop\Book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7AA56A\02%20Invite%20&amp;%20Model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Working%20Documents\JLA\BBB\BBB%20Robert%20Allen\RA%20Fall2010%20BBB%20Order\Anatole\BBB%20ANATOLE%20SET-UP%20ROBERT%20ALLEN%20FINAL%204.29.1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MISSES\801\ZELLERS\F97\F7-100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DS%20NEW%20CENTENNIAL%201-2-20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TRACKING\WENDY\APPROVA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  7-18-0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srijansrivastava\AppData\Local\Temp\notesFFF692\https:\star.target.com\Michelle\Seating%2007.04\Seating-Kitchen%20Round%20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3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HG%20Bath%20Tub%20Mat%20Commitment%20Sheet%20-%20Updated%2011182025.xlsx" TargetMode="External"/><Relationship Id="rId1" Type="http://schemas.openxmlformats.org/officeDocument/2006/relationships/externalLinkPath" Target="/Users/liujie/Downloads/HG%20Bath%20Tub%20Mat%20Commitment%20Sheet%20-%20Updated%201118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sarah.chen\Local%20Settings\Temporary%20Internet%20Files\OLK21\JLA%20-%20NEW%20SMART%20DRY%20TOWEL%20OCTOBER%20DELIVERY%20(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ldh\Marketing\DOCUME~1\DINESH~1\LOCALS~1\Temp\notesFFF692\Canopy_Wk08_IDPT_w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Local%20Settings\Temporary%20Internet%20Files\Content.Outlook\IUZUJE2G\BBB\item%20set%20up\BBB_BTC_Cozy%20soft_Item%20Set%20Up_20111222_E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_ldh\Marketing\Documents%20and%20Settings\z045424\Desktop\Forms\PCB%20Softgoods%206%206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Import Quote Sheet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ize"/>
      <sheetName val="TNS Worksheet"/>
      <sheetName val="Baseline"/>
      <sheetName val="Units"/>
      <sheetName val="Dating-Defect"/>
      <sheetName val="Domestic Calc"/>
      <sheetName val="Import Calc"/>
      <sheetName val="FCA Calc"/>
      <sheetName val="Final Item Grid"/>
      <sheetName val="Category Summary"/>
      <sheetName val="TY v BL"/>
      <sheetName val="TSS IAG"/>
      <sheetName val="Summary"/>
      <sheetName val="Item Summary"/>
      <sheetName val="Vendor 1"/>
      <sheetName val="Vendor 2"/>
      <sheetName val="Vendor 3"/>
      <sheetName val="Vendor 4"/>
      <sheetName val="Vendor 5"/>
      <sheetName val="Vendor 6"/>
      <sheetName val="Vendor 7"/>
      <sheetName val="Vendor 8"/>
      <sheetName val="Vendor 9"/>
      <sheetName val="Vendor 10"/>
      <sheetName val="Freight"/>
      <sheetName val="Ter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"/>
      <sheetName val="6 Month Forecast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  <sheetName val="SR2527 TO 2530"/>
      <sheetName val="SR.2521,2522 TO 2523CABANAGREEN"/>
      <sheetName val="SR.2518,2519 TO 2520"/>
      <sheetName val="SR.2515,2516 TO 2517"/>
      <sheetName val="SR.2512,2513 to 2514 "/>
      <sheetName val="SR.2509,2510 to 2511 "/>
      <sheetName val="SR.2506,2507 to 2508"/>
      <sheetName val="2485&amp;2486"/>
      <sheetName val="SR.2504&amp;2505"/>
      <sheetName val="SR.2502&amp;2503"/>
      <sheetName val="SR.2500&amp;2501"/>
      <sheetName val="SR.2498&amp;2499"/>
      <sheetName val="SR2487"/>
      <sheetName val="SR2482 TO 2486"/>
      <sheetName val="SR.2481"/>
      <sheetName val="SR.2479 &amp; 2480"/>
      <sheetName val="SR2478"/>
      <sheetName val="SR2476&amp; 2477"/>
      <sheetName val="SR2475"/>
      <sheetName val="SR2474"/>
      <sheetName val="SR.2469 TO 2473"/>
      <sheetName val="SR.2468"/>
      <sheetName val="2467"/>
      <sheetName val="2465"/>
      <sheetName val="SR2465&amp;2466"/>
      <sheetName val="SR.2459"/>
      <sheetName val="SR.2419"/>
      <sheetName val="SR2457&amp;2458"/>
      <sheetName val="SR2454&amp;2456"/>
      <sheetName val="SR.2437,2438,2439"/>
      <sheetName val="SR.2434,2435,2436"/>
      <sheetName val="SR.2431,2432,2433"/>
      <sheetName val="SR.2423,2424,2425"/>
      <sheetName val="SR 2420,2421,2422"/>
      <sheetName val="SR.2415,2416,2417,2418,2419"/>
      <sheetName val="SR..2414"/>
      <sheetName val="SR-2402 &amp; 2404"/>
      <sheetName val="SR.2410"/>
      <sheetName val="SR2405 TO 2408"/>
      <sheetName val="SR2399 &amp; 2400"/>
      <sheetName val="SR2397 &amp; 2398"/>
      <sheetName val="SR2395 &amp; 2396"/>
      <sheetName val="SR2393 &amp; 2394"/>
      <sheetName val="SR2387 &amp; 2388"/>
      <sheetName val="SR2391 &amp; 2392"/>
      <sheetName val="SR2389 &amp; 2390"/>
      <sheetName val="SR2378 TO 2386"/>
      <sheetName val="SR2376&amp;2377"/>
      <sheetName val="SR2374&amp;2375"/>
      <sheetName val="SR2372&amp;2373"/>
      <sheetName val="SR2370&amp;2371"/>
      <sheetName val="SR2368&amp;2369"/>
      <sheetName val="SR2366&amp;2367"/>
      <sheetName val="SR2364&amp;2365"/>
      <sheetName val="SR2347&amp;2348"/>
      <sheetName val="SR2363"/>
      <sheetName val="SR2361&amp;2362"/>
      <sheetName val="SR2359&amp;2360"/>
      <sheetName val="SR2345&amp;2346"/>
      <sheetName val="BURLINGTON 2293,2297"/>
      <sheetName val="2289"/>
      <sheetName val="SR2281,2282"/>
      <sheetName val="SHOPKO 26 ZT 2031 "/>
      <sheetName val="WALMART CUBE 2018"/>
      <sheetName val="WALMART CUBE 2014"/>
      <sheetName val="WALMART  WHITE09,010,011,12,13"/>
      <sheetName val="JCPLONGER LOOP 2008"/>
      <sheetName val="WALMART CUBE B.H.W. 2005,06,07 "/>
      <sheetName val="WALMART CUBE B.H.W. 2002,03,04"/>
      <sheetName val="JCP WEFT INSERT 1&amp;4 2000 TO 01"/>
      <sheetName val="JCP WEFT INSERT 2 &amp;3 1998 TO 99"/>
      <sheetName val="JCP LT FACE 1997"/>
      <sheetName val="MCU5 28 ORGANIC 1996"/>
      <sheetName val="SEARS QUICK DRY 1995"/>
      <sheetName val="1 PLY HEMP 1993 TO 1994"/>
      <sheetName val="COSTCO MU FUNC 1992"/>
      <sheetName val="SEARS HEMP ZT 1991"/>
      <sheetName val="HSI SLUB &amp; ORGANIC 1988 TO 89"/>
      <sheetName val="LANDS END BAMBOO 1987"/>
      <sheetName val="LANDS END BAMBOO 1986"/>
      <sheetName val="EMBROIDERY 1984 TO 1985 "/>
      <sheetName val="COTTON HEMP LT 1982 TO 83"/>
      <sheetName val="CYPRESS 1980 TO 1981"/>
      <sheetName val="2 PLY COTTON BAMBOO 1979"/>
      <sheetName val="JCP ZT TEXTURE 1977 TO 1978"/>
      <sheetName val="JCP ZT TEXTURE 1975 TO 1976"/>
      <sheetName val="JCP ZT TEXTURE 1973 TO 1974"/>
      <sheetName val="JCP ZT WRAPPER RIB BATH 1972"/>
      <sheetName val="WALMART 3 PLY ZT 1970 TO 71"/>
      <sheetName val="WALMART 3 PLY ZT 1968 TO 69"/>
      <sheetName val="JCP SHEARED 1966 TO 1967"/>
      <sheetName val="JCP SHEARED 1964 TO 1965"/>
      <sheetName val="WALMART WRAPPER 1962 TO 63"/>
      <sheetName val="WALMART WRAPPER 1960 TO 61"/>
      <sheetName val="COSTCO YD BATHSHEET 1958 TO 59"/>
      <sheetName val="BBB   OPT-2 1956 TO 1957"/>
      <sheetName val="BBB   OPT-1 1954 TO 1955"/>
      <sheetName val="WRT YD BATH 1953"/>
      <sheetName val="LANDS END OC ZT 1952"/>
      <sheetName val="LANDS END OC ZT 1951"/>
      <sheetName val="LANDS END OC ZT 1950"/>
      <sheetName val="LANDS END OC ZT 1949"/>
      <sheetName val="LANDS END OC ZT 1948"/>
      <sheetName val="LANDS END OC ZT 1947"/>
      <sheetName val="LANDS END OC ZT 1946"/>
      <sheetName val="COSTCO BATHSHEET 1944 TO 1945"/>
      <sheetName val="LANDS END OC ZT 1943"/>
      <sheetName val="HYGRO COTTON 1941 TO 42"/>
      <sheetName val="SUPER FINE ZT WALMART 1940"/>
      <sheetName val="2 PLY ORGANIC 1939"/>
      <sheetName val="LANDS END PIMA 1938"/>
      <sheetName val="HSI REV CHINCHILLA 1937"/>
      <sheetName val="MAINSTAY B H W 1936"/>
      <sheetName val="MAINSTAY B H W 1935"/>
      <sheetName val="JCP MINI RIB 1933 TO 1934"/>
      <sheetName val="QUICK DRY POLY BASE 1931 TO 32"/>
      <sheetName val="COTTON HEMP LT 1929 TO 1930"/>
      <sheetName val="LENDS END OC ZT 1928"/>
      <sheetName val="LANDS END OC ZT 1928"/>
      <sheetName val="LANDS END OC ZT 1927"/>
      <sheetName val="LANDS END OC ZT 1926"/>
      <sheetName val="HSI SLUB REV 1926 TO 1928"/>
      <sheetName val="LANDS END OC ZT 1925"/>
      <sheetName val="LANDS END OC ZT 1924"/>
      <sheetName val="LANDS END OC ZT 1923"/>
      <sheetName val="JCP RIB 1920 TO 1922"/>
      <sheetName val="KOHLS ZT TEXTURE 1918 TO 1919"/>
      <sheetName val="MACY ZT TEXTURE 1917"/>
      <sheetName val="T Y PENINGTON 1916"/>
      <sheetName val="LANDS END C BAMBOO B+H+W 1915"/>
      <sheetName val="LANDS END C BAMBOO B+H+W 1914"/>
      <sheetName val="LANDS END C BAMBOO B+H+W 1913"/>
      <sheetName val="SHOPKO 1911 TO 1912"/>
      <sheetName val="KOHLS MU FUNC LT 1910"/>
      <sheetName val="COSTCO WASH 1908 TO 1909"/>
      <sheetName val="COSTCO HAND 1908 TO 1909"/>
      <sheetName val="COSTCO BATH 1908 TO 1909"/>
      <sheetName val="LL BEAN PREMIUM 1906 TO 1907"/>
      <sheetName val="BBB ORGANIC LOW TWIST 1905"/>
      <sheetName val="MICRO COTTON 1903 TO 1904"/>
      <sheetName val="LL BEAN MERC BDR 1901 TO 1902"/>
      <sheetName val="JCP RIB BATH 1899 TO 1900"/>
      <sheetName val="T Y PENINGTON 1898"/>
      <sheetName val="GUEST SUPPLY WALDROF 1897"/>
      <sheetName val="BBB 2 PLY LT 1895 TO 1896"/>
      <sheetName val="BBB 1 PLY MCU5 1893 TO 1894"/>
      <sheetName val="BBB 1 PLY PIMA 1891 TO 1892"/>
      <sheetName val="BBB 2 PLY S-6 1889 TO 1890"/>
      <sheetName val="RALPH LAUREN 1888"/>
      <sheetName val="CLASSIC VINTAGE 1886 TO 1887"/>
      <sheetName val="CLASSIC SKY BLUE 1884 TO 1885"/>
      <sheetName val="CLASSIC WEFT INSERT 1881 TO 83"/>
      <sheetName val="IKEA FRAZEN WASH + GUEST 1880"/>
      <sheetName val="IKEA FRAZEN HAND-1 &amp; 2 1880"/>
      <sheetName val="IKEA FRAZEN BS+BATH 1880"/>
      <sheetName val="PRINTING TOWEL 1879"/>
      <sheetName val="TJ MAX 11 &amp; 13 1877 TO 1878"/>
      <sheetName val="KOHLS MU FUNC 1876"/>
      <sheetName val="IKEA FRAZEN HAND  1875"/>
      <sheetName val="IKEA FRAZEN HAND  1874"/>
      <sheetName val="IIKEA FRAZEN HAND  1873"/>
      <sheetName val="IKEA FRAZEN HAND 1872"/>
      <sheetName val="IKEA FRAZEN HAND 1871"/>
      <sheetName val="QUICK DRY WASH 1870"/>
      <sheetName val="QUICK DRY HAND 1869"/>
      <sheetName val="QUICK DRY BATH 1868"/>
      <sheetName val="LL BEAN STP.1867"/>
      <sheetName val="MU FUNC 1866"/>
      <sheetName val=" ESSENTIAL COMBED 1865"/>
      <sheetName val="LL BEAN 1863"/>
      <sheetName val="HSI YD 1861 TO 1862"/>
      <sheetName val="PENINGTON 1860"/>
      <sheetName val="HILTON GARDEN 1858 TO 1859"/>
      <sheetName val="WRT EMBROIDERY 1856 TO 1857"/>
      <sheetName val="SAMS 3 PLY ZT 1854 TO 1855"/>
      <sheetName val="SAMS EGYP LT 1852 TO 1853"/>
      <sheetName val="SAMS EGYP LT 1850 TO 1851"/>
      <sheetName val="SAMS OC LT 1848 TO 1849"/>
      <sheetName val="SAMS OC LT 1846 TO 1847"/>
      <sheetName val="SAMS HEMP ZT 1844 TO 1845"/>
      <sheetName val="MACY 1841-42 TO 1843"/>
      <sheetName val="MACY 1838-39 TO 1840"/>
      <sheetName val="SAMS CLUB 1836 TO 1837"/>
      <sheetName val="MEIJER BATH 1834 TO 1835"/>
      <sheetName val="MANOR B+H+W 1833"/>
      <sheetName val="MANOR B+H+W 1832"/>
      <sheetName val="MANOR B+H+W 1831"/>
      <sheetName val="PHOTOPRINT 1830"/>
      <sheetName val="MANOR B+H+W 1829"/>
      <sheetName val="MANOR B+H+W 1828"/>
      <sheetName val="MANOR B+H+W 1827"/>
      <sheetName val="MANOR B+H+W 1826"/>
      <sheetName val="GUEST SUPPLY 1822 TO 1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KlMart Original"/>
      <sheetName val="WalMart Original"/>
      <sheetName val="Walmart Pallet Original"/>
      <sheetName val="JC Penny Original"/>
      <sheetName val="Pallet Original"/>
      <sheetName val="Set Original"/>
      <sheetName val="905XXP"/>
      <sheetName val="905XXR"/>
      <sheetName val="800BXA"/>
      <sheetName val="800BXH"/>
      <sheetName val="800BXL"/>
      <sheetName val="800BXO"/>
      <sheetName val="800BXR"/>
      <sheetName val="800BXU"/>
      <sheetName val="878BBB"/>
      <sheetName val="825BJC"/>
      <sheetName val="P03BWM"/>
      <sheetName val="002PAL"/>
      <sheetName val="J01BTG"/>
      <sheetName val="257BTT"/>
      <sheetName val="P85WPL"/>
      <sheetName val="E04HAA"/>
      <sheetName val="001PAL"/>
      <sheetName val="256BTT"/>
      <sheetName val="997BKD"/>
      <sheetName val="952MJO"/>
      <sheetName val="P08BWM"/>
      <sheetName val="P09BWM"/>
      <sheetName val="P10BWM"/>
      <sheetName val="P11BWM"/>
      <sheetName val="907MAD"/>
      <sheetName val="P03BPT"/>
      <sheetName val="P03HPT"/>
      <sheetName val="P03WPT"/>
      <sheetName val="850BWM"/>
      <sheetName val="856BWM"/>
      <sheetName val="003PAL"/>
      <sheetName val="E01BWM"/>
      <sheetName val="E02BWM"/>
      <sheetName val="E03BWM"/>
      <sheetName val="267BTT"/>
      <sheetName val="203BTT"/>
      <sheetName val="204BTT"/>
      <sheetName val="205BTT"/>
      <sheetName val="206BTT"/>
      <sheetName val="207BTT"/>
      <sheetName val="208BTT"/>
      <sheetName val="209BTT"/>
      <sheetName val="210BTT"/>
      <sheetName val="211BTT"/>
      <sheetName val="212BTT"/>
      <sheetName val="213BTT"/>
      <sheetName val="214BTT"/>
      <sheetName val="215BTT"/>
      <sheetName val="216BTT"/>
      <sheetName val="217BTT"/>
      <sheetName val="218BTT"/>
      <sheetName val="219BTT"/>
      <sheetName val="220BTT"/>
      <sheetName val="221BTT"/>
      <sheetName val="222BTT"/>
      <sheetName val="283BTT"/>
      <sheetName val="263BTT"/>
      <sheetName val="291BTT"/>
      <sheetName val="303BTT"/>
      <sheetName val="275BTT"/>
      <sheetName val="284BTT"/>
      <sheetName val="004PAL"/>
      <sheetName val="260BTT"/>
      <sheetName val="932BEL"/>
      <sheetName val="254BTT"/>
      <sheetName val="294BTT"/>
      <sheetName val="307BTT"/>
      <sheetName val="301BTT"/>
      <sheetName val="304BTT"/>
      <sheetName val="322WTT"/>
      <sheetName val="I05BWM"/>
      <sheetName val="8703WM"/>
      <sheetName val="320BTT"/>
      <sheetName val="324BTT"/>
      <sheetName val="325BTT"/>
      <sheetName val="326BTT"/>
      <sheetName val="310BTT"/>
      <sheetName val="235BTT"/>
      <sheetName val="265BTT"/>
      <sheetName val="514BAB"/>
      <sheetName val="866BPL(2)"/>
      <sheetName val="302BTT"/>
      <sheetName val="241BTT"/>
      <sheetName val="335BTT"/>
      <sheetName val="295BTT"/>
      <sheetName val="297BTT"/>
      <sheetName val="299BTT"/>
      <sheetName val="505MAB"/>
      <sheetName val="305BTT"/>
      <sheetName val="313BTT"/>
      <sheetName val="519BSH"/>
      <sheetName val="317BTT"/>
      <sheetName val="342BTT"/>
      <sheetName val="328BTT"/>
      <sheetName val="338BTT"/>
      <sheetName val="355BTT"/>
      <sheetName val="355BTA"/>
      <sheetName val="329BTT"/>
      <sheetName val="336BTT"/>
      <sheetName val="337BTT"/>
      <sheetName val="327BTT"/>
      <sheetName val="334BTT"/>
      <sheetName val="P04BMW"/>
      <sheetName val="365BTT"/>
      <sheetName val="318BTT"/>
      <sheetName val="997BFG"/>
      <sheetName val="361BTT"/>
      <sheetName val="358BTT"/>
      <sheetName val="356BTT"/>
      <sheetName val="841BAA"/>
      <sheetName val="E37BJC"/>
      <sheetName val="005PAL"/>
      <sheetName val="362BTT"/>
      <sheetName val="333BTT"/>
      <sheetName val="P01BJC"/>
      <sheetName val="866BWM"/>
      <sheetName val="I05BSH"/>
      <sheetName val="354BTT"/>
      <sheetName val="369BTT"/>
      <sheetName val="370BTT"/>
      <sheetName val="339BTT"/>
      <sheetName val="377BTT"/>
      <sheetName val="364BTT"/>
      <sheetName val="368BTT"/>
      <sheetName val="363BTT"/>
      <sheetName val="878BAF"/>
      <sheetName val="889BAF"/>
      <sheetName val="889BAH"/>
      <sheetName val="889BBF"/>
      <sheetName val="889BBH"/>
      <sheetName val="889BCF"/>
      <sheetName val="889BCH"/>
      <sheetName val="379BTT"/>
      <sheetName val="390BTT"/>
      <sheetName val="376BTT"/>
      <sheetName val="394BTT"/>
      <sheetName val="I04BWM"/>
      <sheetName val="879BWM"/>
      <sheetName val="382BTT"/>
      <sheetName val="393BTT"/>
      <sheetName val="393BTA"/>
      <sheetName val="391BTT"/>
      <sheetName val="391BTA"/>
      <sheetName val="392BTT"/>
      <sheetName val="392BTA"/>
      <sheetName val="371HTT"/>
      <sheetName val="378BTT"/>
      <sheetName val="374HTT"/>
      <sheetName val="408BTT"/>
      <sheetName val="401BTT"/>
      <sheetName val="375BTT"/>
      <sheetName val="413BTT"/>
      <sheetName val="373BTT"/>
      <sheetName val="997BKA"/>
      <sheetName val="402BTT"/>
      <sheetName val="383BTT"/>
      <sheetName val="415BTT"/>
      <sheetName val="417WTT"/>
      <sheetName val="416H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T"/>
      <sheetName val="FOB HELP"/>
      <sheetName val="DropDownInfoPa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 refreshError="1"/>
      <sheetData sheetId="2"/>
      <sheetData sheetId="3"/>
      <sheetData sheetId="4"/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95BBB"/>
      <sheetName val="895BXA"/>
      <sheetName val="895BW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Q1"/>
      <sheetName val="Spec Shee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es 11.7"/>
      <sheetName val="Commitment"/>
      <sheetName val="Item"/>
      <sheetName val="Old Commitment Sheet"/>
      <sheetName val="ValueSelect"/>
      <sheetName val="Data"/>
    </sheetNames>
    <sheetDataSet>
      <sheetData sheetId="0"/>
      <sheetData sheetId="1"/>
      <sheetData sheetId="2"/>
      <sheetData sheetId="3">
        <row r="10">
          <cell r="D10">
            <v>1.47</v>
          </cell>
        </row>
        <row r="11">
          <cell r="D11">
            <v>1.34</v>
          </cell>
        </row>
        <row r="12">
          <cell r="D12">
            <v>2.4900000000000002</v>
          </cell>
        </row>
        <row r="13">
          <cell r="D13">
            <v>1.95</v>
          </cell>
        </row>
        <row r="14">
          <cell r="D14">
            <v>1.93</v>
          </cell>
        </row>
        <row r="15">
          <cell r="D15">
            <v>1.23</v>
          </cell>
        </row>
        <row r="16">
          <cell r="D16">
            <v>2.35</v>
          </cell>
        </row>
        <row r="17">
          <cell r="D17">
            <v>2.06</v>
          </cell>
        </row>
        <row r="18">
          <cell r="D18">
            <v>1.72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macros"/>
      <sheetName val="vendor info"/>
      <sheetName val="tickets"/>
      <sheetName val="hangers"/>
      <sheetName val="comments"/>
      <sheetName val="other data"/>
      <sheetName val="JLA - NEW SMART DRY TOWEL OCT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_M"/>
      <sheetName val="QV_Report"/>
      <sheetName val="QV_Back"/>
      <sheetName val="Collaboration_Report"/>
      <sheetName val="DC_Available_Summary"/>
      <sheetName val="Archive_ItemIDC_BI"/>
      <sheetName val="ItemIDC_BI"/>
      <sheetName val="STS_Ladder_Plan"/>
      <sheetName val="Ladder_Plan"/>
      <sheetName val="PO_Detail"/>
      <sheetName val="SQL_data"/>
      <sheetName val="SQL_data2"/>
      <sheetName val="Archive_data"/>
      <sheetName val="M_fcst"/>
      <sheetName val="Archive_fcst"/>
      <sheetName val="QV_2"/>
      <sheetName val="Pivot_Chart"/>
      <sheetName val="Demand"/>
      <sheetName val="Whse_Inventory"/>
      <sheetName val="ItemData"/>
      <sheetName val="Finance"/>
      <sheetName val="Finance_Chart"/>
      <sheetName val="Order_Summary"/>
      <sheetName val="SPT"/>
      <sheetName val="Transit_Time"/>
      <sheetName val="Status"/>
      <sheetName val="Whse_Inventory_Back"/>
      <sheetName val="ItemIDC_BI_Back"/>
      <sheetName val="Realign_Fc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Mapping"/>
      <sheetName val="COO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T"/>
      <sheetName val="PCB EXAMPLE"/>
      <sheetName val=" Example"/>
      <sheetName val="PCB 1"/>
      <sheetName val="PCB 2"/>
      <sheetName val="PCB 3"/>
      <sheetName val="PCB 4"/>
      <sheetName val="PCB 5"/>
      <sheetName val="PCB 6"/>
      <sheetName val="PCB 7"/>
      <sheetName val="PCB 8"/>
      <sheetName val="PCB 9"/>
      <sheetName val="PCB 10"/>
      <sheetName val="PCB 11"/>
      <sheetName val="PCB 12"/>
      <sheetName val="PCB 13"/>
      <sheetName val="PCB 14"/>
      <sheetName val="PCB 15"/>
      <sheetName val="PCB 16"/>
      <sheetName val="PCB 17"/>
      <sheetName val="PCB 18"/>
      <sheetName val="PCB 19"/>
      <sheetName val="PCB 20"/>
      <sheetName val="Drop Downs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ina Qu" id="{6F747356-868D-48C0-861D-1E08184EFE0D}" userId="S::tina.qu@jlahome.com::da73512e-c1f3-4489-b0f0-2fb8eae3342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9" dT="2025-11-07T17:28:37.02" personId="{6F747356-868D-48C0-861D-1E08184EFE0D}" id="{76018847-7EFD-4952-BF29-61A39CAADA29}">
    <text>Suggest no Clear Color - Maybe change to white color?</text>
  </threadedComment>
  <threadedComment ref="M10" dT="2025-11-07T17:28:37.02" personId="{6F747356-868D-48C0-861D-1E08184EFE0D}" id="{D6BB7DD1-58D8-4A98-8334-9228DE0AB29C}">
    <text>Suggest no Clear Color - Maybe change to white color?</text>
  </threadedComment>
  <threadedComment ref="M11" dT="2025-11-07T17:28:37.02" personId="{6F747356-868D-48C0-861D-1E08184EFE0D}" id="{533CE6CE-1FF1-46E3-B600-C0A73DE58018}">
    <text>Suggest no Clear Color - Maybe change to white color?</text>
  </threadedComment>
  <threadedComment ref="M12" dT="2025-11-07T17:28:37.02" personId="{6F747356-868D-48C0-861D-1E08184EFE0D}" id="{9F77A34D-498C-483E-8F78-7C9048851B80}">
    <text>Suggest no Clear Color - Maybe change to white color?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13DF0-0B74-4F60-BAD4-3755D5709C20}">
  <dimension ref="A1:BT27"/>
  <sheetViews>
    <sheetView tabSelected="1" topLeftCell="BF23" zoomScale="82" zoomScaleNormal="82" workbookViewId="0">
      <selection activeCell="BT24" sqref="BT24"/>
    </sheetView>
  </sheetViews>
  <sheetFormatPr defaultColWidth="9.1796875" defaultRowHeight="14.5" x14ac:dyDescent="0.35"/>
  <cols>
    <col min="1" max="1" width="10.1796875" style="1" customWidth="1"/>
    <col min="2" max="2" width="28.54296875" style="2" customWidth="1"/>
    <col min="3" max="3" width="8.453125" style="2" customWidth="1"/>
    <col min="4" max="4" width="18.453125" style="2" customWidth="1"/>
    <col min="5" max="5" width="27.1796875" style="2" customWidth="1"/>
    <col min="6" max="6" width="11.26953125" style="2" customWidth="1"/>
    <col min="7" max="7" width="13.54296875" style="2" customWidth="1"/>
    <col min="8" max="8" width="15.7265625" style="2" customWidth="1"/>
    <col min="9" max="9" width="12.26953125" style="2" customWidth="1"/>
    <col min="10" max="10" width="8.54296875" style="2" customWidth="1"/>
    <col min="11" max="11" width="8.453125" style="3" customWidth="1"/>
    <col min="12" max="12" width="18.1796875" style="2" customWidth="1"/>
    <col min="13" max="13" width="16.1796875" style="2" customWidth="1"/>
    <col min="14" max="14" width="15.81640625" style="2" customWidth="1"/>
    <col min="15" max="15" width="8.54296875" style="2" customWidth="1"/>
    <col min="16" max="16" width="15.81640625" style="2" customWidth="1"/>
    <col min="17" max="17" width="19.81640625" style="2" customWidth="1"/>
    <col min="18" max="18" width="8.81640625" style="2" customWidth="1"/>
    <col min="19" max="19" width="8.1796875" style="4" customWidth="1"/>
    <col min="20" max="20" width="8.54296875" style="4" customWidth="1"/>
    <col min="21" max="22" width="9.453125" style="2" customWidth="1"/>
    <col min="23" max="23" width="8.1796875" style="85" customWidth="1"/>
    <col min="24" max="24" width="8.7265625" style="85" customWidth="1"/>
    <col min="25" max="25" width="8.54296875" style="85" customWidth="1"/>
    <col min="26" max="26" width="8.1796875" style="85" customWidth="1"/>
    <col min="27" max="27" width="8.7265625" style="85" customWidth="1"/>
    <col min="28" max="28" width="7.1796875" style="85" customWidth="1"/>
    <col min="29" max="29" width="9" style="6" customWidth="1"/>
    <col min="30" max="30" width="6.26953125" style="86" customWidth="1"/>
    <col min="31" max="31" width="10" style="87" customWidth="1"/>
    <col min="32" max="32" width="10" style="6" customWidth="1"/>
    <col min="33" max="33" width="9.81640625" style="86" customWidth="1"/>
    <col min="34" max="34" width="7.81640625" style="2" customWidth="1"/>
    <col min="35" max="35" width="8.81640625" style="4" customWidth="1"/>
    <col min="36" max="36" width="17" style="2" customWidth="1"/>
    <col min="37" max="37" width="8.453125" style="5" customWidth="1"/>
    <col min="38" max="38" width="9" style="4" customWidth="1"/>
    <col min="39" max="39" width="8.453125" style="4" customWidth="1"/>
    <col min="40" max="40" width="7.81640625" style="5" customWidth="1"/>
    <col min="41" max="41" width="5.81640625" style="4" customWidth="1"/>
    <col min="42" max="42" width="8.1796875" style="5" customWidth="1"/>
    <col min="43" max="43" width="9.26953125" style="4" customWidth="1"/>
    <col min="44" max="44" width="8.1796875" style="5" customWidth="1"/>
    <col min="45" max="45" width="9.26953125" style="4" customWidth="1"/>
    <col min="46" max="46" width="7.81640625" style="4" customWidth="1"/>
    <col min="47" max="47" width="8.1796875" style="5" customWidth="1"/>
    <col min="48" max="49" width="9.26953125" style="4" customWidth="1"/>
    <col min="50" max="50" width="11.54296875" style="5" customWidth="1"/>
    <col min="51" max="51" width="10.81640625" style="4" customWidth="1"/>
    <col min="52" max="52" width="9.26953125" style="4" customWidth="1"/>
    <col min="53" max="53" width="11.54296875" style="5" customWidth="1"/>
    <col min="54" max="54" width="10.81640625" style="4" customWidth="1"/>
    <col min="55" max="55" width="11.54296875" style="5" customWidth="1"/>
    <col min="56" max="56" width="10.81640625" style="4" customWidth="1"/>
    <col min="57" max="57" width="7.81640625" style="4" customWidth="1"/>
    <col min="58" max="58" width="12" style="4" customWidth="1"/>
    <col min="59" max="59" width="10.1796875" style="4" customWidth="1"/>
    <col min="60" max="60" width="12.1796875" style="4" customWidth="1"/>
    <col min="61" max="61" width="9.1796875" style="2" customWidth="1"/>
    <col min="62" max="62" width="9.1796875" style="2"/>
    <col min="63" max="63" width="10.1796875" style="4" customWidth="1"/>
    <col min="64" max="64" width="9.1796875" style="2"/>
    <col min="65" max="65" width="15.81640625" style="4" customWidth="1"/>
    <col min="66" max="66" width="13.453125" style="4" customWidth="1"/>
    <col min="67" max="67" width="11.81640625" style="4" customWidth="1"/>
    <col min="68" max="68" width="9.1796875" style="2"/>
    <col min="69" max="69" width="9.1796875" style="6"/>
    <col min="70" max="16384" width="9.1796875" style="2"/>
  </cols>
  <sheetData>
    <row r="1" spans="1:72" ht="68.150000000000006" customHeight="1" x14ac:dyDescent="0.3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7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21" t="s">
        <v>32</v>
      </c>
      <c r="AH1" s="7" t="s">
        <v>33</v>
      </c>
      <c r="AI1" s="22" t="s">
        <v>34</v>
      </c>
      <c r="AJ1" s="7" t="s">
        <v>35</v>
      </c>
      <c r="AK1" s="23" t="s">
        <v>36</v>
      </c>
      <c r="AL1" s="24" t="s">
        <v>37</v>
      </c>
      <c r="AM1" s="22" t="s">
        <v>38</v>
      </c>
      <c r="AN1" s="23" t="s">
        <v>39</v>
      </c>
      <c r="AO1" s="22" t="s">
        <v>40</v>
      </c>
      <c r="AP1" s="23" t="s">
        <v>41</v>
      </c>
      <c r="AQ1" s="22" t="s">
        <v>42</v>
      </c>
      <c r="AR1" s="23" t="s">
        <v>43</v>
      </c>
      <c r="AS1" s="22" t="s">
        <v>44</v>
      </c>
      <c r="AT1" s="25" t="s">
        <v>45</v>
      </c>
      <c r="AU1" s="23" t="s">
        <v>46</v>
      </c>
      <c r="AV1" s="22" t="s">
        <v>47</v>
      </c>
      <c r="AW1" s="25" t="s">
        <v>48</v>
      </c>
      <c r="AX1" s="23" t="s">
        <v>49</v>
      </c>
      <c r="AY1" s="22" t="s">
        <v>50</v>
      </c>
      <c r="AZ1" s="25" t="s">
        <v>51</v>
      </c>
      <c r="BA1" s="23" t="s">
        <v>52</v>
      </c>
      <c r="BB1" s="22" t="s">
        <v>53</v>
      </c>
      <c r="BC1" s="23" t="s">
        <v>54</v>
      </c>
      <c r="BD1" s="22" t="s">
        <v>55</v>
      </c>
      <c r="BE1" s="22" t="s">
        <v>56</v>
      </c>
      <c r="BF1" s="26" t="s">
        <v>57</v>
      </c>
      <c r="BG1" s="27" t="s">
        <v>58</v>
      </c>
      <c r="BH1" s="28" t="s">
        <v>59</v>
      </c>
      <c r="BI1" s="29" t="s">
        <v>60</v>
      </c>
      <c r="BJ1" s="27" t="s">
        <v>61</v>
      </c>
      <c r="BK1" s="30" t="s">
        <v>62</v>
      </c>
      <c r="BL1" s="7" t="s">
        <v>63</v>
      </c>
      <c r="BM1" s="22" t="s">
        <v>64</v>
      </c>
      <c r="BN1" s="22" t="s">
        <v>65</v>
      </c>
      <c r="BO1" s="22" t="s">
        <v>66</v>
      </c>
      <c r="BP1" s="31" t="s">
        <v>67</v>
      </c>
      <c r="BQ1" s="32" t="s">
        <v>68</v>
      </c>
    </row>
    <row r="2" spans="1:72" s="61" customFormat="1" ht="90" customHeight="1" x14ac:dyDescent="0.35">
      <c r="A2" s="33">
        <v>1</v>
      </c>
      <c r="B2" s="34"/>
      <c r="C2" s="34"/>
      <c r="D2" s="35" t="s">
        <v>69</v>
      </c>
      <c r="E2" s="34" t="s">
        <v>70</v>
      </c>
      <c r="F2" s="34" t="s">
        <v>71</v>
      </c>
      <c r="G2" s="36" t="s">
        <v>72</v>
      </c>
      <c r="H2" s="34" t="s">
        <v>73</v>
      </c>
      <c r="I2" s="34" t="s">
        <v>74</v>
      </c>
      <c r="J2" s="37" t="s">
        <v>75</v>
      </c>
      <c r="K2" s="37" t="s">
        <v>76</v>
      </c>
      <c r="L2" s="38" t="s">
        <v>77</v>
      </c>
      <c r="M2" s="39" t="s">
        <v>78</v>
      </c>
      <c r="N2" s="34"/>
      <c r="O2" s="40"/>
      <c r="P2" s="41" t="s">
        <v>79</v>
      </c>
      <c r="Q2" s="34"/>
      <c r="R2" s="34" t="s">
        <v>80</v>
      </c>
      <c r="S2" s="42"/>
      <c r="T2" s="43">
        <f>'[36]Old Commitment Sheet'!D10</f>
        <v>1.47</v>
      </c>
      <c r="U2" s="34" t="s">
        <v>81</v>
      </c>
      <c r="V2" s="44" t="s">
        <v>82</v>
      </c>
      <c r="W2" s="37">
        <f>42</f>
        <v>42</v>
      </c>
      <c r="X2" s="45">
        <v>32</v>
      </c>
      <c r="Y2" s="45">
        <v>24.5</v>
      </c>
      <c r="Z2" s="37">
        <f>42</f>
        <v>42</v>
      </c>
      <c r="AA2" s="45">
        <v>32</v>
      </c>
      <c r="AB2" s="45">
        <v>24.5</v>
      </c>
      <c r="AC2" s="46">
        <v>8</v>
      </c>
      <c r="AD2" s="47">
        <v>12</v>
      </c>
      <c r="AE2" s="48">
        <f>IF(Z2="","",Z2*AA2*AB2/1000000)</f>
        <v>3.2927999999999999E-2</v>
      </c>
      <c r="AF2" s="46">
        <v>63</v>
      </c>
      <c r="AG2" s="49">
        <f>IF(AD2="","",AF2/AE2*AD2)</f>
        <v>22959.18367346939</v>
      </c>
      <c r="AH2" s="50">
        <v>3300</v>
      </c>
      <c r="AI2" s="51">
        <f>IF(ISERROR(AH2/AG2),"",AH2/AG2)</f>
        <v>0.14373333333333332</v>
      </c>
      <c r="AJ2" s="52" t="s">
        <v>83</v>
      </c>
      <c r="AK2" s="53">
        <v>0.23300000000000001</v>
      </c>
      <c r="AL2" s="51">
        <f t="shared" ref="AL2:AL26" si="0">IF(ISERROR(T2*AK2),"",T2*AK2)</f>
        <v>0.34251000000000004</v>
      </c>
      <c r="AM2" s="51">
        <f t="shared" ref="AM2:AM26" si="1">IF(ISERROR(T2+AI2+AL2),"",T2+AI2+AL2)</f>
        <v>1.9562433333333333</v>
      </c>
      <c r="AN2" s="54">
        <v>0</v>
      </c>
      <c r="AO2" s="51">
        <f t="shared" ref="AO2:AO26" si="2">IF(ISERROR(BH2*AN2),"",BH2*AN2)</f>
        <v>0</v>
      </c>
      <c r="AP2" s="54">
        <v>0.05</v>
      </c>
      <c r="AQ2" s="51">
        <f>IF(ISERROR(BH2*AP2),"",BH2*AP2)</f>
        <v>0.16750000000000001</v>
      </c>
      <c r="AR2" s="54">
        <v>0</v>
      </c>
      <c r="AS2" s="51">
        <f>IF(ISERROR(BH2*AR2),"",BH2*AR2)</f>
        <v>0</v>
      </c>
      <c r="AT2" s="42">
        <v>0</v>
      </c>
      <c r="AU2" s="54">
        <v>0</v>
      </c>
      <c r="AV2" s="51">
        <f t="shared" ref="AV2:AV26" si="3">IF(ISERROR(BH2*AU2),"",BH2*AU2)</f>
        <v>0</v>
      </c>
      <c r="AW2" s="42">
        <v>0</v>
      </c>
      <c r="AX2" s="54">
        <v>0</v>
      </c>
      <c r="AY2" s="51">
        <f>IF(ISERROR(BH2*AX2),"",BH2*AX2)</f>
        <v>0</v>
      </c>
      <c r="AZ2" s="42">
        <v>0</v>
      </c>
      <c r="BA2" s="54">
        <v>0</v>
      </c>
      <c r="BB2" s="51">
        <f>IF(ISERROR(BH2*BA2),"",BH2*BA2)</f>
        <v>0</v>
      </c>
      <c r="BC2" s="54">
        <v>0.08</v>
      </c>
      <c r="BD2" s="51">
        <f t="shared" ref="BD2:BD26" si="4">IF(ISERROR(BH2*BC2),"",BH2*BC2)</f>
        <v>0.26800000000000002</v>
      </c>
      <c r="BE2" s="51">
        <f>IF(ISERROR(AO2+AQ2+AS2+AV2+AY2+BB2+BD2),"",AO2+AQ2+AS2+AV2+AY2+BB2+BD2)</f>
        <v>0.4355</v>
      </c>
      <c r="BF2" s="51">
        <f t="shared" ref="BF2:BF26" si="5">IF(ISERROR(AM2+BE2),"",AM2+BE2)</f>
        <v>2.3917433333333333</v>
      </c>
      <c r="BG2" s="55">
        <f t="shared" ref="BG2:BG26" si="6">IF(ISERROR((BH2-BF2)/BH2),"",(BH2-BF2)/BH2)</f>
        <v>0.28604676616915425</v>
      </c>
      <c r="BH2" s="56">
        <v>3.35</v>
      </c>
      <c r="BI2" s="42">
        <v>9.99</v>
      </c>
      <c r="BJ2" s="55">
        <f>IF(ISERROR((BI2-BH2)/BI2),"",(BI2-BH2)/BI2)</f>
        <v>0.66466466466466467</v>
      </c>
      <c r="BK2" s="57"/>
      <c r="BL2" s="58">
        <v>3000</v>
      </c>
      <c r="BM2" s="51">
        <f>IF(ISERROR(BF2*BL2),"",BF2*BL2)</f>
        <v>7175.23</v>
      </c>
      <c r="BN2" s="51">
        <f>IF(ISERROR(BH2*BL2),"",BH2*BL2)</f>
        <v>10050</v>
      </c>
      <c r="BO2" s="51">
        <f>IF(ISERROR(BI2*BL2),"",BI2*BL2)</f>
        <v>29970</v>
      </c>
      <c r="BP2" s="59">
        <v>8.23</v>
      </c>
      <c r="BQ2" s="46"/>
      <c r="BR2" s="60"/>
      <c r="BS2" s="60"/>
      <c r="BT2" s="60"/>
    </row>
    <row r="3" spans="1:72" s="61" customFormat="1" ht="90" customHeight="1" x14ac:dyDescent="0.35">
      <c r="A3" s="33">
        <v>2</v>
      </c>
      <c r="B3" s="34"/>
      <c r="C3" s="34"/>
      <c r="D3" s="35" t="s">
        <v>69</v>
      </c>
      <c r="E3" s="34" t="s">
        <v>70</v>
      </c>
      <c r="F3" s="34" t="s">
        <v>71</v>
      </c>
      <c r="G3" s="36" t="s">
        <v>72</v>
      </c>
      <c r="H3" s="34" t="s">
        <v>73</v>
      </c>
      <c r="I3" s="34" t="s">
        <v>74</v>
      </c>
      <c r="J3" s="37" t="s">
        <v>76</v>
      </c>
      <c r="K3" s="37" t="s">
        <v>76</v>
      </c>
      <c r="L3" s="38" t="s">
        <v>77</v>
      </c>
      <c r="M3" s="39" t="s">
        <v>84</v>
      </c>
      <c r="N3" s="34"/>
      <c r="O3" s="40"/>
      <c r="P3" s="41" t="s">
        <v>85</v>
      </c>
      <c r="Q3" s="34"/>
      <c r="R3" s="34" t="s">
        <v>80</v>
      </c>
      <c r="S3" s="42"/>
      <c r="T3" s="43">
        <f>'[36]Old Commitment Sheet'!D11</f>
        <v>1.34</v>
      </c>
      <c r="U3" s="34" t="s">
        <v>81</v>
      </c>
      <c r="V3" s="44" t="s">
        <v>82</v>
      </c>
      <c r="W3" s="37">
        <f>42</f>
        <v>42</v>
      </c>
      <c r="X3" s="45">
        <v>32</v>
      </c>
      <c r="Y3" s="45">
        <v>24.5</v>
      </c>
      <c r="Z3" s="37">
        <f>42</f>
        <v>42</v>
      </c>
      <c r="AA3" s="45">
        <v>32</v>
      </c>
      <c r="AB3" s="45">
        <v>24.5</v>
      </c>
      <c r="AC3" s="46">
        <v>8</v>
      </c>
      <c r="AD3" s="47">
        <v>12</v>
      </c>
      <c r="AE3" s="48">
        <f>IF(Z3="","",Z3*AA3*AB3/1000000)</f>
        <v>3.2927999999999999E-2</v>
      </c>
      <c r="AF3" s="46">
        <v>63</v>
      </c>
      <c r="AG3" s="49">
        <f>IF(AD3="","",AF3/AE3*AD3)</f>
        <v>22959.18367346939</v>
      </c>
      <c r="AH3" s="50">
        <v>3300</v>
      </c>
      <c r="AI3" s="51">
        <f>IF(ISERROR(AH3/AG3),"",AH3/AG3)</f>
        <v>0.14373333333333332</v>
      </c>
      <c r="AJ3" s="52" t="s">
        <v>83</v>
      </c>
      <c r="AK3" s="53">
        <v>0.23300000000000001</v>
      </c>
      <c r="AL3" s="51">
        <f t="shared" si="0"/>
        <v>0.31222000000000005</v>
      </c>
      <c r="AM3" s="51">
        <f t="shared" si="1"/>
        <v>1.7959533333333333</v>
      </c>
      <c r="AN3" s="54">
        <v>0</v>
      </c>
      <c r="AO3" s="51">
        <f t="shared" si="2"/>
        <v>0</v>
      </c>
      <c r="AP3" s="54">
        <v>0.05</v>
      </c>
      <c r="AQ3" s="51">
        <f>IF(ISERROR(BH3*AP3),"",BH3*AP3)</f>
        <v>0.16750000000000001</v>
      </c>
      <c r="AR3" s="54">
        <v>0</v>
      </c>
      <c r="AS3" s="51">
        <f>IF(ISERROR(BH3*AR3),"",BH3*AR3)</f>
        <v>0</v>
      </c>
      <c r="AT3" s="42">
        <v>0</v>
      </c>
      <c r="AU3" s="54">
        <v>0</v>
      </c>
      <c r="AV3" s="51">
        <f t="shared" si="3"/>
        <v>0</v>
      </c>
      <c r="AW3" s="42">
        <v>0</v>
      </c>
      <c r="AX3" s="54">
        <v>0</v>
      </c>
      <c r="AY3" s="51">
        <f>IF(ISERROR(BH3*AX3),"",BH3*AX3)</f>
        <v>0</v>
      </c>
      <c r="AZ3" s="42">
        <v>0</v>
      </c>
      <c r="BA3" s="54">
        <v>0</v>
      </c>
      <c r="BB3" s="51">
        <f>IF(ISERROR(BH3*BA3),"",BH3*BA3)</f>
        <v>0</v>
      </c>
      <c r="BC3" s="54">
        <v>0.08</v>
      </c>
      <c r="BD3" s="51">
        <f t="shared" si="4"/>
        <v>0.26800000000000002</v>
      </c>
      <c r="BE3" s="51">
        <f>IF(ISERROR(AO3+AQ3+AS3+AV3+AY3+BB3+BD3),"",AO3+AQ3+AS3+AV3+AY3+BB3+BD3)</f>
        <v>0.4355</v>
      </c>
      <c r="BF3" s="51">
        <f t="shared" si="5"/>
        <v>2.2314533333333335</v>
      </c>
      <c r="BG3" s="55">
        <f t="shared" si="6"/>
        <v>0.33389452736318403</v>
      </c>
      <c r="BH3" s="56">
        <v>3.35</v>
      </c>
      <c r="BI3" s="42">
        <v>9.99</v>
      </c>
      <c r="BJ3" s="55">
        <f>IF(ISERROR((BI3-BH3)/BI3),"",(BI3-BH3)/BI3)</f>
        <v>0.66466466466466467</v>
      </c>
      <c r="BK3" s="57"/>
      <c r="BL3" s="58">
        <v>3000</v>
      </c>
      <c r="BM3" s="51">
        <f>IF(ISERROR(BF3*BL3),"",BF3*BL3)</f>
        <v>6694.3600000000006</v>
      </c>
      <c r="BN3" s="51">
        <f>IF(ISERROR(BH3*BL3),"",BH3*BL3)</f>
        <v>10050</v>
      </c>
      <c r="BO3" s="51">
        <f>IF(ISERROR(BI3*BL3),"",BI3*BL3)</f>
        <v>29970</v>
      </c>
      <c r="BP3" s="59">
        <v>8.23</v>
      </c>
      <c r="BQ3" s="46"/>
      <c r="BR3" s="60"/>
      <c r="BS3" s="60"/>
      <c r="BT3" s="60"/>
    </row>
    <row r="4" spans="1:72" s="61" customFormat="1" ht="90" customHeight="1" x14ac:dyDescent="0.35">
      <c r="A4" s="33">
        <v>3</v>
      </c>
      <c r="B4" s="34"/>
      <c r="C4" s="34"/>
      <c r="D4" s="35" t="s">
        <v>69</v>
      </c>
      <c r="E4" s="34" t="s">
        <v>70</v>
      </c>
      <c r="F4" s="34" t="s">
        <v>71</v>
      </c>
      <c r="G4" s="36" t="s">
        <v>72</v>
      </c>
      <c r="H4" s="34" t="s">
        <v>73</v>
      </c>
      <c r="I4" s="34" t="s">
        <v>74</v>
      </c>
      <c r="J4" s="37" t="s">
        <v>76</v>
      </c>
      <c r="K4" s="37" t="s">
        <v>76</v>
      </c>
      <c r="L4" s="38" t="s">
        <v>77</v>
      </c>
      <c r="M4" s="39" t="s">
        <v>86</v>
      </c>
      <c r="N4" s="34"/>
      <c r="O4" s="40"/>
      <c r="P4" s="41" t="s">
        <v>87</v>
      </c>
      <c r="Q4" s="34"/>
      <c r="R4" s="34" t="s">
        <v>80</v>
      </c>
      <c r="S4" s="42"/>
      <c r="T4" s="43">
        <f>'[36]Old Commitment Sheet'!D12</f>
        <v>2.4900000000000002</v>
      </c>
      <c r="U4" s="34" t="s">
        <v>81</v>
      </c>
      <c r="V4" s="44" t="s">
        <v>82</v>
      </c>
      <c r="W4" s="37">
        <f>42</f>
        <v>42</v>
      </c>
      <c r="X4" s="45">
        <v>32</v>
      </c>
      <c r="Y4" s="45">
        <v>24.5</v>
      </c>
      <c r="Z4" s="37">
        <f>42</f>
        <v>42</v>
      </c>
      <c r="AA4" s="45">
        <v>32</v>
      </c>
      <c r="AB4" s="45">
        <v>24.5</v>
      </c>
      <c r="AC4" s="46">
        <v>8</v>
      </c>
      <c r="AD4" s="47">
        <v>12</v>
      </c>
      <c r="AE4" s="48">
        <f>IF(Z4="","",Z4*AA4*AB4/1000000)</f>
        <v>3.2927999999999999E-2</v>
      </c>
      <c r="AF4" s="46">
        <v>63</v>
      </c>
      <c r="AG4" s="49">
        <f>IF(AD4="","",AF4/AE4*AD4)</f>
        <v>22959.18367346939</v>
      </c>
      <c r="AH4" s="50">
        <v>3300</v>
      </c>
      <c r="AI4" s="51">
        <f>IF(ISERROR(AH4/AG4),"",AH4/AG4)</f>
        <v>0.14373333333333332</v>
      </c>
      <c r="AJ4" s="52" t="s">
        <v>83</v>
      </c>
      <c r="AK4" s="53">
        <v>0.23300000000000001</v>
      </c>
      <c r="AL4" s="51">
        <f t="shared" si="0"/>
        <v>0.58017000000000007</v>
      </c>
      <c r="AM4" s="51">
        <f t="shared" si="1"/>
        <v>3.2139033333333336</v>
      </c>
      <c r="AN4" s="54">
        <v>0</v>
      </c>
      <c r="AO4" s="51">
        <f t="shared" si="2"/>
        <v>0</v>
      </c>
      <c r="AP4" s="54">
        <v>0.05</v>
      </c>
      <c r="AQ4" s="51">
        <f>IF(ISERROR(BH4*AP4),"",BH4*AP4)</f>
        <v>0.16750000000000001</v>
      </c>
      <c r="AR4" s="54">
        <v>0</v>
      </c>
      <c r="AS4" s="51">
        <f>IF(ISERROR(BH4*AR4),"",BH4*AR4)</f>
        <v>0</v>
      </c>
      <c r="AT4" s="42">
        <v>0</v>
      </c>
      <c r="AU4" s="54">
        <v>0</v>
      </c>
      <c r="AV4" s="51">
        <f t="shared" si="3"/>
        <v>0</v>
      </c>
      <c r="AW4" s="42">
        <v>0</v>
      </c>
      <c r="AX4" s="54">
        <v>0</v>
      </c>
      <c r="AY4" s="51">
        <f>IF(ISERROR(BH4*AX4),"",BH4*AX4)</f>
        <v>0</v>
      </c>
      <c r="AZ4" s="42">
        <v>0</v>
      </c>
      <c r="BA4" s="54">
        <v>0</v>
      </c>
      <c r="BB4" s="51">
        <f>IF(ISERROR(BH4*BA4),"",BH4*BA4)</f>
        <v>0</v>
      </c>
      <c r="BC4" s="54">
        <v>0.08</v>
      </c>
      <c r="BD4" s="51">
        <f t="shared" si="4"/>
        <v>0.26800000000000002</v>
      </c>
      <c r="BE4" s="51">
        <f>IF(ISERROR(AO4+AQ4+AS4+AV4+AY4+BB4+BD4),"",AO4+AQ4+AS4+AV4+AY4+BB4+BD4)</f>
        <v>0.4355</v>
      </c>
      <c r="BF4" s="51">
        <f t="shared" si="5"/>
        <v>3.6494033333333338</v>
      </c>
      <c r="BG4" s="55">
        <f t="shared" si="6"/>
        <v>-8.9374129353233939E-2</v>
      </c>
      <c r="BH4" s="56">
        <v>3.35</v>
      </c>
      <c r="BI4" s="42">
        <v>9.99</v>
      </c>
      <c r="BJ4" s="55">
        <f>IF(ISERROR((BI4-BH4)/BI4),"",(BI4-BH4)/BI4)</f>
        <v>0.66466466466466467</v>
      </c>
      <c r="BK4" s="57"/>
      <c r="BL4" s="58">
        <v>3000</v>
      </c>
      <c r="BM4" s="51">
        <f>IF(ISERROR(BF4*BL4),"",BF4*BL4)</f>
        <v>10948.210000000001</v>
      </c>
      <c r="BN4" s="51">
        <f>IF(ISERROR(BH4*BL4),"",BH4*BL4)</f>
        <v>10050</v>
      </c>
      <c r="BO4" s="51">
        <f>IF(ISERROR(BI4*BL4),"",BI4*BL4)</f>
        <v>29970</v>
      </c>
      <c r="BP4" s="59">
        <v>8.23</v>
      </c>
      <c r="BQ4" s="46"/>
      <c r="BR4" s="60"/>
      <c r="BS4" s="60"/>
      <c r="BT4" s="60"/>
    </row>
    <row r="5" spans="1:72" s="61" customFormat="1" ht="90" customHeight="1" x14ac:dyDescent="0.35">
      <c r="A5" s="33">
        <v>4</v>
      </c>
      <c r="B5" s="34"/>
      <c r="C5" s="34"/>
      <c r="D5" s="35" t="s">
        <v>69</v>
      </c>
      <c r="E5" s="34" t="s">
        <v>70</v>
      </c>
      <c r="F5" s="34" t="s">
        <v>71</v>
      </c>
      <c r="G5" s="62" t="s">
        <v>88</v>
      </c>
      <c r="H5" s="34" t="s">
        <v>73</v>
      </c>
      <c r="I5" s="34" t="s">
        <v>74</v>
      </c>
      <c r="J5" s="63" t="s">
        <v>76</v>
      </c>
      <c r="K5" s="63" t="s">
        <v>76</v>
      </c>
      <c r="L5" s="63" t="s">
        <v>89</v>
      </c>
      <c r="M5" s="64" t="s">
        <v>90</v>
      </c>
      <c r="N5" s="34"/>
      <c r="O5" s="40"/>
      <c r="P5" s="41" t="s">
        <v>91</v>
      </c>
      <c r="Q5" s="34"/>
      <c r="R5" s="34" t="s">
        <v>80</v>
      </c>
      <c r="S5" s="42"/>
      <c r="T5" s="43">
        <f>'[36]Old Commitment Sheet'!D11</f>
        <v>1.34</v>
      </c>
      <c r="U5" s="34" t="s">
        <v>81</v>
      </c>
      <c r="V5" s="44" t="s">
        <v>82</v>
      </c>
      <c r="W5" s="45">
        <v>41</v>
      </c>
      <c r="X5" s="45">
        <v>32</v>
      </c>
      <c r="Y5" s="45">
        <v>24.5</v>
      </c>
      <c r="Z5" s="45">
        <v>41</v>
      </c>
      <c r="AA5" s="45">
        <v>32</v>
      </c>
      <c r="AB5" s="45">
        <v>24.5</v>
      </c>
      <c r="AC5" s="46">
        <v>8</v>
      </c>
      <c r="AD5" s="47">
        <v>12</v>
      </c>
      <c r="AE5" s="48">
        <f t="shared" ref="AE5:AE26" si="7">IF(Z5="","",Z5*AA5*AB5/1000000)</f>
        <v>3.2143999999999999E-2</v>
      </c>
      <c r="AF5" s="46">
        <v>63</v>
      </c>
      <c r="AG5" s="49">
        <f t="shared" ref="AG5:AG26" si="8">IF(AD5="","",AF5/AE5*AD5)</f>
        <v>23519.163763066201</v>
      </c>
      <c r="AH5" s="65">
        <v>3300</v>
      </c>
      <c r="AI5" s="51">
        <f t="shared" ref="AI5:AI26" si="9">IF(ISERROR(AH5/AG5),"",AH5/AG5)</f>
        <v>0.14031111111111111</v>
      </c>
      <c r="AJ5" s="52" t="s">
        <v>83</v>
      </c>
      <c r="AK5" s="53">
        <v>0.23300000000000001</v>
      </c>
      <c r="AL5" s="51">
        <f t="shared" si="0"/>
        <v>0.31222000000000005</v>
      </c>
      <c r="AM5" s="51">
        <f t="shared" si="1"/>
        <v>1.7925311111111113</v>
      </c>
      <c r="AN5" s="54">
        <v>0</v>
      </c>
      <c r="AO5" s="51">
        <f t="shared" si="2"/>
        <v>0</v>
      </c>
      <c r="AP5" s="54">
        <v>0.05</v>
      </c>
      <c r="AQ5" s="51">
        <f t="shared" ref="AQ5:AQ26" si="10">IF(ISERROR(BH5*AP5),"",BH5*AP5)</f>
        <v>0.13750000000000001</v>
      </c>
      <c r="AR5" s="54">
        <v>0</v>
      </c>
      <c r="AS5" s="51">
        <f t="shared" ref="AS5:AS26" si="11">IF(ISERROR(BH5*AR5),"",BH5*AR5)</f>
        <v>0</v>
      </c>
      <c r="AT5" s="42">
        <v>0</v>
      </c>
      <c r="AU5" s="54">
        <v>0</v>
      </c>
      <c r="AV5" s="51">
        <f t="shared" si="3"/>
        <v>0</v>
      </c>
      <c r="AW5" s="42">
        <v>0</v>
      </c>
      <c r="AX5" s="54">
        <v>0</v>
      </c>
      <c r="AY5" s="51">
        <f t="shared" ref="AY5:AY26" si="12">IF(ISERROR(BH5*AX5),"",BH5*AX5)</f>
        <v>0</v>
      </c>
      <c r="AZ5" s="42">
        <v>0</v>
      </c>
      <c r="BA5" s="54">
        <v>0</v>
      </c>
      <c r="BB5" s="51">
        <f t="shared" ref="BB5:BB26" si="13">IF(ISERROR(BH5*BA5),"",BH5*BA5)</f>
        <v>0</v>
      </c>
      <c r="BC5" s="54">
        <v>0.08</v>
      </c>
      <c r="BD5" s="51">
        <f t="shared" si="4"/>
        <v>0.22</v>
      </c>
      <c r="BE5" s="51">
        <f t="shared" ref="BE5:BE26" si="14">IF(ISERROR(AO5+AQ5+AS5+AV5+AY5+BB5+BD5),"",AO5+AQ5+AS5+AV5+AY5+BB5+BD5)</f>
        <v>0.35750000000000004</v>
      </c>
      <c r="BF5" s="51">
        <f t="shared" si="5"/>
        <v>2.1500311111111112</v>
      </c>
      <c r="BG5" s="55">
        <f t="shared" si="6"/>
        <v>0.218170505050505</v>
      </c>
      <c r="BH5" s="56">
        <v>2.75</v>
      </c>
      <c r="BI5" s="42">
        <v>6.99</v>
      </c>
      <c r="BJ5" s="55">
        <f t="shared" ref="BJ5:BJ26" si="15">IF(ISERROR((BI5-BH5)/BI5),"",(BI5-BH5)/BI5)</f>
        <v>0.60658082975679539</v>
      </c>
      <c r="BK5" s="57"/>
      <c r="BL5" s="58">
        <v>3000</v>
      </c>
      <c r="BM5" s="51">
        <f t="shared" ref="BM5:BM26" si="16">IF(ISERROR(BF5*BL5),"",BF5*BL5)</f>
        <v>6450.0933333333332</v>
      </c>
      <c r="BN5" s="51">
        <f t="shared" ref="BN5:BN26" si="17">IF(ISERROR(BH5*BL5),"",BH5*BL5)</f>
        <v>8250</v>
      </c>
      <c r="BO5" s="51">
        <f t="shared" ref="BO5:BO26" si="18">IF(ISERROR(BI5*BL5),"",BI5*BL5)</f>
        <v>20970</v>
      </c>
      <c r="BP5" s="59">
        <v>8.0399999999999991</v>
      </c>
      <c r="BQ5" s="46"/>
      <c r="BR5" s="60"/>
      <c r="BS5" s="60"/>
      <c r="BT5" s="60"/>
    </row>
    <row r="6" spans="1:72" s="61" customFormat="1" ht="90" customHeight="1" x14ac:dyDescent="0.35">
      <c r="A6" s="33">
        <v>5</v>
      </c>
      <c r="B6" s="34"/>
      <c r="C6" s="34"/>
      <c r="D6" s="35" t="s">
        <v>69</v>
      </c>
      <c r="E6" s="34" t="s">
        <v>70</v>
      </c>
      <c r="F6" s="34" t="s">
        <v>71</v>
      </c>
      <c r="G6" s="62" t="s">
        <v>88</v>
      </c>
      <c r="H6" s="34" t="s">
        <v>73</v>
      </c>
      <c r="I6" s="34" t="s">
        <v>74</v>
      </c>
      <c r="J6" s="63" t="s">
        <v>76</v>
      </c>
      <c r="K6" s="63" t="s">
        <v>76</v>
      </c>
      <c r="L6" s="63" t="s">
        <v>89</v>
      </c>
      <c r="M6" s="64" t="s">
        <v>92</v>
      </c>
      <c r="N6" s="34"/>
      <c r="O6" s="40"/>
      <c r="P6" s="41" t="s">
        <v>93</v>
      </c>
      <c r="Q6" s="34"/>
      <c r="R6" s="34" t="s">
        <v>80</v>
      </c>
      <c r="S6" s="42"/>
      <c r="T6" s="43">
        <f>'[36]Old Commitment Sheet'!D12</f>
        <v>2.4900000000000002</v>
      </c>
      <c r="U6" s="34" t="s">
        <v>81</v>
      </c>
      <c r="V6" s="44" t="s">
        <v>82</v>
      </c>
      <c r="W6" s="45">
        <v>41</v>
      </c>
      <c r="X6" s="45">
        <v>32</v>
      </c>
      <c r="Y6" s="45">
        <v>24.5</v>
      </c>
      <c r="Z6" s="45">
        <v>41</v>
      </c>
      <c r="AA6" s="45">
        <v>32</v>
      </c>
      <c r="AB6" s="45">
        <v>24.5</v>
      </c>
      <c r="AC6" s="46">
        <v>8</v>
      </c>
      <c r="AD6" s="47">
        <v>12</v>
      </c>
      <c r="AE6" s="48">
        <f t="shared" si="7"/>
        <v>3.2143999999999999E-2</v>
      </c>
      <c r="AF6" s="46">
        <v>63</v>
      </c>
      <c r="AG6" s="49">
        <f t="shared" si="8"/>
        <v>23519.163763066201</v>
      </c>
      <c r="AH6" s="65">
        <v>3300</v>
      </c>
      <c r="AI6" s="51">
        <f t="shared" si="9"/>
        <v>0.14031111111111111</v>
      </c>
      <c r="AJ6" s="52" t="s">
        <v>83</v>
      </c>
      <c r="AK6" s="53">
        <v>0.23300000000000001</v>
      </c>
      <c r="AL6" s="51">
        <f t="shared" si="0"/>
        <v>0.58017000000000007</v>
      </c>
      <c r="AM6" s="51">
        <f t="shared" si="1"/>
        <v>3.2104811111111111</v>
      </c>
      <c r="AN6" s="54">
        <v>0</v>
      </c>
      <c r="AO6" s="51">
        <f t="shared" si="2"/>
        <v>0</v>
      </c>
      <c r="AP6" s="54">
        <v>0.05</v>
      </c>
      <c r="AQ6" s="51">
        <f t="shared" si="10"/>
        <v>0.13750000000000001</v>
      </c>
      <c r="AR6" s="54">
        <v>0</v>
      </c>
      <c r="AS6" s="51">
        <f t="shared" si="11"/>
        <v>0</v>
      </c>
      <c r="AT6" s="42">
        <v>0</v>
      </c>
      <c r="AU6" s="54">
        <v>0</v>
      </c>
      <c r="AV6" s="51">
        <f t="shared" si="3"/>
        <v>0</v>
      </c>
      <c r="AW6" s="42">
        <v>0</v>
      </c>
      <c r="AX6" s="54">
        <v>0</v>
      </c>
      <c r="AY6" s="51">
        <f t="shared" si="12"/>
        <v>0</v>
      </c>
      <c r="AZ6" s="42">
        <v>0</v>
      </c>
      <c r="BA6" s="54">
        <v>0</v>
      </c>
      <c r="BB6" s="51">
        <f t="shared" si="13"/>
        <v>0</v>
      </c>
      <c r="BC6" s="54">
        <v>0.08</v>
      </c>
      <c r="BD6" s="51">
        <f t="shared" si="4"/>
        <v>0.22</v>
      </c>
      <c r="BE6" s="51">
        <f t="shared" si="14"/>
        <v>0.35750000000000004</v>
      </c>
      <c r="BF6" s="51">
        <f t="shared" si="5"/>
        <v>3.567981111111111</v>
      </c>
      <c r="BG6" s="55">
        <f t="shared" si="6"/>
        <v>-0.29744767676767675</v>
      </c>
      <c r="BH6" s="56">
        <v>2.75</v>
      </c>
      <c r="BI6" s="42">
        <v>6.99</v>
      </c>
      <c r="BJ6" s="55">
        <f t="shared" si="15"/>
        <v>0.60658082975679539</v>
      </c>
      <c r="BK6" s="57"/>
      <c r="BL6" s="58">
        <v>3000</v>
      </c>
      <c r="BM6" s="51">
        <f t="shared" si="16"/>
        <v>10703.943333333333</v>
      </c>
      <c r="BN6" s="51">
        <f t="shared" si="17"/>
        <v>8250</v>
      </c>
      <c r="BO6" s="51">
        <f t="shared" si="18"/>
        <v>20970</v>
      </c>
      <c r="BP6" s="59">
        <v>8.0399999999999991</v>
      </c>
      <c r="BQ6" s="46"/>
      <c r="BR6" s="60"/>
      <c r="BS6" s="60"/>
      <c r="BT6" s="60"/>
    </row>
    <row r="7" spans="1:72" s="61" customFormat="1" ht="90" customHeight="1" x14ac:dyDescent="0.35">
      <c r="A7" s="33">
        <v>6</v>
      </c>
      <c r="B7" s="34"/>
      <c r="C7" s="34"/>
      <c r="D7" s="66" t="s">
        <v>69</v>
      </c>
      <c r="E7" s="34" t="s">
        <v>70</v>
      </c>
      <c r="F7" s="34" t="s">
        <v>71</v>
      </c>
      <c r="G7" s="62" t="s">
        <v>94</v>
      </c>
      <c r="H7" s="34" t="s">
        <v>73</v>
      </c>
      <c r="I7" s="34" t="s">
        <v>74</v>
      </c>
      <c r="J7" s="67" t="s">
        <v>95</v>
      </c>
      <c r="K7" s="67" t="s">
        <v>95</v>
      </c>
      <c r="L7" s="67" t="s">
        <v>96</v>
      </c>
      <c r="M7" s="68" t="s">
        <v>97</v>
      </c>
      <c r="N7" s="34"/>
      <c r="O7" s="40"/>
      <c r="P7" s="41" t="s">
        <v>98</v>
      </c>
      <c r="Q7" s="34"/>
      <c r="R7" s="34" t="s">
        <v>80</v>
      </c>
      <c r="S7" s="42"/>
      <c r="T7" s="43">
        <f>'[36]Old Commitment Sheet'!D12</f>
        <v>2.4900000000000002</v>
      </c>
      <c r="U7" s="34" t="s">
        <v>81</v>
      </c>
      <c r="V7" s="44" t="s">
        <v>82</v>
      </c>
      <c r="W7" s="69">
        <v>45</v>
      </c>
      <c r="X7" s="69">
        <v>33</v>
      </c>
      <c r="Y7" s="69">
        <v>25</v>
      </c>
      <c r="Z7" s="69">
        <v>45</v>
      </c>
      <c r="AA7" s="69">
        <v>33</v>
      </c>
      <c r="AB7" s="69">
        <v>25</v>
      </c>
      <c r="AC7" s="46">
        <v>8</v>
      </c>
      <c r="AD7" s="69">
        <v>12</v>
      </c>
      <c r="AE7" s="48">
        <f t="shared" si="7"/>
        <v>3.7124999999999998E-2</v>
      </c>
      <c r="AF7" s="46">
        <v>63</v>
      </c>
      <c r="AG7" s="49">
        <f t="shared" si="8"/>
        <v>20363.636363636364</v>
      </c>
      <c r="AH7" s="65">
        <v>3300</v>
      </c>
      <c r="AI7" s="51">
        <f t="shared" si="9"/>
        <v>0.16205357142857144</v>
      </c>
      <c r="AJ7" s="52" t="s">
        <v>83</v>
      </c>
      <c r="AK7" s="53">
        <v>0.23300000000000001</v>
      </c>
      <c r="AL7" s="51">
        <f t="shared" si="0"/>
        <v>0.58017000000000007</v>
      </c>
      <c r="AM7" s="51">
        <f t="shared" si="1"/>
        <v>3.2322235714285714</v>
      </c>
      <c r="AN7" s="54">
        <v>0</v>
      </c>
      <c r="AO7" s="51">
        <f t="shared" si="2"/>
        <v>0</v>
      </c>
      <c r="AP7" s="54">
        <v>0.05</v>
      </c>
      <c r="AQ7" s="51">
        <f t="shared" si="10"/>
        <v>0.24500000000000002</v>
      </c>
      <c r="AR7" s="54">
        <v>0</v>
      </c>
      <c r="AS7" s="51">
        <f t="shared" si="11"/>
        <v>0</v>
      </c>
      <c r="AT7" s="42">
        <v>0</v>
      </c>
      <c r="AU7" s="54">
        <v>0</v>
      </c>
      <c r="AV7" s="51">
        <f t="shared" si="3"/>
        <v>0</v>
      </c>
      <c r="AW7" s="42">
        <v>0</v>
      </c>
      <c r="AX7" s="54">
        <v>0</v>
      </c>
      <c r="AY7" s="51">
        <f t="shared" si="12"/>
        <v>0</v>
      </c>
      <c r="AZ7" s="42">
        <v>0</v>
      </c>
      <c r="BA7" s="54">
        <v>0</v>
      </c>
      <c r="BB7" s="51">
        <f t="shared" si="13"/>
        <v>0</v>
      </c>
      <c r="BC7" s="54">
        <v>0.08</v>
      </c>
      <c r="BD7" s="51">
        <f t="shared" si="4"/>
        <v>0.39200000000000002</v>
      </c>
      <c r="BE7" s="51">
        <f t="shared" si="14"/>
        <v>0.63700000000000001</v>
      </c>
      <c r="BF7" s="51">
        <f t="shared" si="5"/>
        <v>3.8692235714285714</v>
      </c>
      <c r="BG7" s="55">
        <f t="shared" si="6"/>
        <v>0.21036253644314876</v>
      </c>
      <c r="BH7" s="56">
        <v>4.9000000000000004</v>
      </c>
      <c r="BI7" s="42">
        <v>12.99</v>
      </c>
      <c r="BJ7" s="55">
        <f t="shared" si="15"/>
        <v>0.62278675904541958</v>
      </c>
      <c r="BK7" s="57"/>
      <c r="BL7" s="58">
        <v>3000</v>
      </c>
      <c r="BM7" s="51">
        <f t="shared" si="16"/>
        <v>11607.670714285714</v>
      </c>
      <c r="BN7" s="51">
        <f t="shared" si="17"/>
        <v>14700.000000000002</v>
      </c>
      <c r="BO7" s="51">
        <f t="shared" si="18"/>
        <v>38970</v>
      </c>
      <c r="BP7" s="59">
        <v>9.2799999999999994</v>
      </c>
      <c r="BQ7" s="46"/>
      <c r="BR7" s="60"/>
      <c r="BS7" s="60"/>
      <c r="BT7" s="60"/>
    </row>
    <row r="8" spans="1:72" s="61" customFormat="1" ht="90" customHeight="1" x14ac:dyDescent="0.35">
      <c r="A8" s="33">
        <v>7</v>
      </c>
      <c r="B8" s="34"/>
      <c r="C8" s="34"/>
      <c r="D8" s="66" t="s">
        <v>69</v>
      </c>
      <c r="E8" s="34" t="s">
        <v>70</v>
      </c>
      <c r="F8" s="34" t="s">
        <v>71</v>
      </c>
      <c r="G8" s="62" t="s">
        <v>94</v>
      </c>
      <c r="H8" s="34" t="s">
        <v>73</v>
      </c>
      <c r="I8" s="34" t="s">
        <v>74</v>
      </c>
      <c r="J8" s="67" t="s">
        <v>95</v>
      </c>
      <c r="K8" s="67" t="s">
        <v>95</v>
      </c>
      <c r="L8" s="67" t="s">
        <v>96</v>
      </c>
      <c r="M8" s="64" t="s">
        <v>92</v>
      </c>
      <c r="N8" s="34"/>
      <c r="O8" s="40"/>
      <c r="P8" s="41" t="s">
        <v>99</v>
      </c>
      <c r="Q8" s="34"/>
      <c r="R8" s="34" t="s">
        <v>80</v>
      </c>
      <c r="S8" s="42"/>
      <c r="T8" s="43">
        <f>'[36]Old Commitment Sheet'!D13</f>
        <v>1.95</v>
      </c>
      <c r="U8" s="34" t="s">
        <v>81</v>
      </c>
      <c r="V8" s="44" t="s">
        <v>82</v>
      </c>
      <c r="W8" s="69">
        <v>45</v>
      </c>
      <c r="X8" s="69">
        <v>33</v>
      </c>
      <c r="Y8" s="69">
        <v>25</v>
      </c>
      <c r="Z8" s="69">
        <v>45</v>
      </c>
      <c r="AA8" s="69">
        <v>33</v>
      </c>
      <c r="AB8" s="69">
        <v>25</v>
      </c>
      <c r="AC8" s="46">
        <v>8</v>
      </c>
      <c r="AD8" s="69">
        <v>12</v>
      </c>
      <c r="AE8" s="48">
        <f t="shared" si="7"/>
        <v>3.7124999999999998E-2</v>
      </c>
      <c r="AF8" s="46">
        <v>63</v>
      </c>
      <c r="AG8" s="49">
        <f t="shared" si="8"/>
        <v>20363.636363636364</v>
      </c>
      <c r="AH8" s="65">
        <v>3300</v>
      </c>
      <c r="AI8" s="51">
        <f t="shared" si="9"/>
        <v>0.16205357142857144</v>
      </c>
      <c r="AJ8" s="52" t="s">
        <v>83</v>
      </c>
      <c r="AK8" s="53">
        <v>0.23300000000000001</v>
      </c>
      <c r="AL8" s="51">
        <f t="shared" si="0"/>
        <v>0.45435000000000003</v>
      </c>
      <c r="AM8" s="51">
        <f t="shared" si="1"/>
        <v>2.5664035714285713</v>
      </c>
      <c r="AN8" s="54">
        <v>0</v>
      </c>
      <c r="AO8" s="51">
        <f t="shared" si="2"/>
        <v>0</v>
      </c>
      <c r="AP8" s="54">
        <v>0.05</v>
      </c>
      <c r="AQ8" s="51">
        <f t="shared" si="10"/>
        <v>0.24500000000000002</v>
      </c>
      <c r="AR8" s="54">
        <v>0</v>
      </c>
      <c r="AS8" s="51">
        <f t="shared" si="11"/>
        <v>0</v>
      </c>
      <c r="AT8" s="42">
        <v>0</v>
      </c>
      <c r="AU8" s="54">
        <v>0</v>
      </c>
      <c r="AV8" s="51">
        <f t="shared" si="3"/>
        <v>0</v>
      </c>
      <c r="AW8" s="42">
        <v>0</v>
      </c>
      <c r="AX8" s="54">
        <v>0</v>
      </c>
      <c r="AY8" s="51">
        <f t="shared" si="12"/>
        <v>0</v>
      </c>
      <c r="AZ8" s="42">
        <v>0</v>
      </c>
      <c r="BA8" s="54">
        <v>0</v>
      </c>
      <c r="BB8" s="51">
        <f t="shared" si="13"/>
        <v>0</v>
      </c>
      <c r="BC8" s="54">
        <v>0.08</v>
      </c>
      <c r="BD8" s="51">
        <f t="shared" si="4"/>
        <v>0.39200000000000002</v>
      </c>
      <c r="BE8" s="51">
        <f t="shared" si="14"/>
        <v>0.63700000000000001</v>
      </c>
      <c r="BF8" s="51">
        <f t="shared" si="5"/>
        <v>3.2034035714285714</v>
      </c>
      <c r="BG8" s="55">
        <f t="shared" si="6"/>
        <v>0.34624416909620997</v>
      </c>
      <c r="BH8" s="56">
        <v>4.9000000000000004</v>
      </c>
      <c r="BI8" s="42">
        <v>12.99</v>
      </c>
      <c r="BJ8" s="55">
        <f t="shared" si="15"/>
        <v>0.62278675904541958</v>
      </c>
      <c r="BK8" s="57"/>
      <c r="BL8" s="58">
        <v>3000</v>
      </c>
      <c r="BM8" s="51">
        <f t="shared" si="16"/>
        <v>9610.2107142857149</v>
      </c>
      <c r="BN8" s="51">
        <f t="shared" si="17"/>
        <v>14700.000000000002</v>
      </c>
      <c r="BO8" s="51">
        <f t="shared" si="18"/>
        <v>38970</v>
      </c>
      <c r="BP8" s="59">
        <v>9.2799999999999994</v>
      </c>
      <c r="BQ8" s="46"/>
      <c r="BR8" s="60"/>
      <c r="BS8" s="60"/>
      <c r="BT8" s="60"/>
    </row>
    <row r="9" spans="1:72" s="61" customFormat="1" ht="90" customHeight="1" x14ac:dyDescent="0.25">
      <c r="A9" s="33">
        <v>8</v>
      </c>
      <c r="B9" s="34"/>
      <c r="C9" s="34"/>
      <c r="D9" s="35" t="s">
        <v>100</v>
      </c>
      <c r="E9" s="34" t="s">
        <v>101</v>
      </c>
      <c r="F9" s="34" t="s">
        <v>71</v>
      </c>
      <c r="G9" s="62" t="s">
        <v>102</v>
      </c>
      <c r="H9" s="34" t="s">
        <v>73</v>
      </c>
      <c r="I9" s="34" t="s">
        <v>74</v>
      </c>
      <c r="J9" s="67" t="s">
        <v>76</v>
      </c>
      <c r="K9" s="67" t="s">
        <v>76</v>
      </c>
      <c r="L9" s="67" t="s">
        <v>103</v>
      </c>
      <c r="M9" s="70" t="s">
        <v>104</v>
      </c>
      <c r="N9" s="34"/>
      <c r="O9" s="40"/>
      <c r="P9" s="71" t="s">
        <v>105</v>
      </c>
      <c r="Q9" s="34"/>
      <c r="R9" s="34" t="s">
        <v>80</v>
      </c>
      <c r="S9" s="42"/>
      <c r="T9" s="43">
        <f>'[36]Old Commitment Sheet'!D13</f>
        <v>1.95</v>
      </c>
      <c r="U9" s="34" t="s">
        <v>81</v>
      </c>
      <c r="V9" s="44" t="s">
        <v>82</v>
      </c>
      <c r="W9" s="69">
        <v>42</v>
      </c>
      <c r="X9" s="69">
        <v>32</v>
      </c>
      <c r="Y9" s="69">
        <v>24.5</v>
      </c>
      <c r="Z9" s="69">
        <v>42</v>
      </c>
      <c r="AA9" s="69">
        <v>32</v>
      </c>
      <c r="AB9" s="69">
        <v>24.5</v>
      </c>
      <c r="AC9" s="46">
        <v>8</v>
      </c>
      <c r="AD9" s="69">
        <v>12</v>
      </c>
      <c r="AE9" s="48">
        <f t="shared" si="7"/>
        <v>3.2927999999999999E-2</v>
      </c>
      <c r="AF9" s="46">
        <v>63</v>
      </c>
      <c r="AG9" s="49">
        <f t="shared" si="8"/>
        <v>22959.18367346939</v>
      </c>
      <c r="AH9" s="65">
        <v>3300</v>
      </c>
      <c r="AI9" s="51">
        <f t="shared" si="9"/>
        <v>0.14373333333333332</v>
      </c>
      <c r="AJ9" s="52" t="s">
        <v>83</v>
      </c>
      <c r="AK9" s="53">
        <v>0.23300000000000001</v>
      </c>
      <c r="AL9" s="51">
        <f t="shared" si="0"/>
        <v>0.45435000000000003</v>
      </c>
      <c r="AM9" s="51">
        <f t="shared" si="1"/>
        <v>2.5480833333333335</v>
      </c>
      <c r="AN9" s="54">
        <v>0</v>
      </c>
      <c r="AO9" s="51">
        <f t="shared" si="2"/>
        <v>0</v>
      </c>
      <c r="AP9" s="54">
        <v>0.06</v>
      </c>
      <c r="AQ9" s="51">
        <f t="shared" si="10"/>
        <v>0.252</v>
      </c>
      <c r="AR9" s="54">
        <v>0</v>
      </c>
      <c r="AS9" s="51">
        <f t="shared" si="11"/>
        <v>0</v>
      </c>
      <c r="AT9" s="42">
        <v>0</v>
      </c>
      <c r="AU9" s="54">
        <v>0</v>
      </c>
      <c r="AV9" s="51">
        <f t="shared" si="3"/>
        <v>0</v>
      </c>
      <c r="AW9" s="42">
        <v>0</v>
      </c>
      <c r="AX9" s="54">
        <v>0</v>
      </c>
      <c r="AY9" s="51">
        <f t="shared" si="12"/>
        <v>0</v>
      </c>
      <c r="AZ9" s="42">
        <v>0</v>
      </c>
      <c r="BA9" s="54">
        <v>0</v>
      </c>
      <c r="BB9" s="51">
        <f t="shared" si="13"/>
        <v>0</v>
      </c>
      <c r="BC9" s="54">
        <v>0.08</v>
      </c>
      <c r="BD9" s="51">
        <f t="shared" si="4"/>
        <v>0.33600000000000002</v>
      </c>
      <c r="BE9" s="51">
        <f t="shared" si="14"/>
        <v>0.58800000000000008</v>
      </c>
      <c r="BF9" s="51">
        <f t="shared" si="5"/>
        <v>3.1360833333333336</v>
      </c>
      <c r="BG9" s="55">
        <f t="shared" si="6"/>
        <v>0.25331349206349202</v>
      </c>
      <c r="BH9" s="56">
        <v>4.2</v>
      </c>
      <c r="BI9" s="42">
        <v>12.99</v>
      </c>
      <c r="BJ9" s="55">
        <f t="shared" si="15"/>
        <v>0.6766743648960738</v>
      </c>
      <c r="BK9" s="57"/>
      <c r="BL9" s="58">
        <v>3000</v>
      </c>
      <c r="BM9" s="51">
        <f t="shared" si="16"/>
        <v>9408.25</v>
      </c>
      <c r="BN9" s="51">
        <f t="shared" si="17"/>
        <v>12600</v>
      </c>
      <c r="BO9" s="51">
        <f t="shared" si="18"/>
        <v>38970</v>
      </c>
      <c r="BP9" s="59">
        <v>8.23</v>
      </c>
      <c r="BQ9" s="46"/>
      <c r="BR9" s="60"/>
      <c r="BS9" s="60"/>
      <c r="BT9" s="60"/>
    </row>
    <row r="10" spans="1:72" s="61" customFormat="1" ht="90" customHeight="1" x14ac:dyDescent="0.25">
      <c r="A10" s="33">
        <v>9</v>
      </c>
      <c r="B10" s="34"/>
      <c r="C10" s="34"/>
      <c r="D10" s="35" t="s">
        <v>100</v>
      </c>
      <c r="E10" s="34" t="s">
        <v>101</v>
      </c>
      <c r="F10" s="34" t="s">
        <v>71</v>
      </c>
      <c r="G10" s="62" t="s">
        <v>102</v>
      </c>
      <c r="H10" s="34" t="s">
        <v>73</v>
      </c>
      <c r="I10" s="34" t="s">
        <v>74</v>
      </c>
      <c r="J10" s="67" t="s">
        <v>76</v>
      </c>
      <c r="K10" s="67" t="s">
        <v>76</v>
      </c>
      <c r="L10" s="67" t="s">
        <v>103</v>
      </c>
      <c r="M10" s="70" t="s">
        <v>106</v>
      </c>
      <c r="N10" s="34"/>
      <c r="O10" s="40"/>
      <c r="P10" s="71" t="s">
        <v>107</v>
      </c>
      <c r="Q10" s="34"/>
      <c r="R10" s="34" t="s">
        <v>80</v>
      </c>
      <c r="S10" s="42"/>
      <c r="T10" s="43">
        <f>'[36]Old Commitment Sheet'!D14</f>
        <v>1.93</v>
      </c>
      <c r="U10" s="34" t="s">
        <v>81</v>
      </c>
      <c r="V10" s="44" t="s">
        <v>82</v>
      </c>
      <c r="W10" s="69">
        <v>42</v>
      </c>
      <c r="X10" s="69">
        <v>32</v>
      </c>
      <c r="Y10" s="69">
        <v>24.5</v>
      </c>
      <c r="Z10" s="69">
        <v>42</v>
      </c>
      <c r="AA10" s="69">
        <v>32</v>
      </c>
      <c r="AB10" s="69">
        <v>24.5</v>
      </c>
      <c r="AC10" s="46">
        <v>8</v>
      </c>
      <c r="AD10" s="69">
        <v>12</v>
      </c>
      <c r="AE10" s="48">
        <f t="shared" si="7"/>
        <v>3.2927999999999999E-2</v>
      </c>
      <c r="AF10" s="46">
        <v>63</v>
      </c>
      <c r="AG10" s="49">
        <f t="shared" si="8"/>
        <v>22959.18367346939</v>
      </c>
      <c r="AH10" s="65">
        <v>3300</v>
      </c>
      <c r="AI10" s="51">
        <f t="shared" si="9"/>
        <v>0.14373333333333332</v>
      </c>
      <c r="AJ10" s="52" t="s">
        <v>83</v>
      </c>
      <c r="AK10" s="53">
        <v>0.23300000000000001</v>
      </c>
      <c r="AL10" s="51">
        <f t="shared" si="0"/>
        <v>0.44969000000000003</v>
      </c>
      <c r="AM10" s="51">
        <f t="shared" si="1"/>
        <v>2.5234233333333331</v>
      </c>
      <c r="AN10" s="54">
        <v>0</v>
      </c>
      <c r="AO10" s="51">
        <f t="shared" si="2"/>
        <v>0</v>
      </c>
      <c r="AP10" s="54">
        <v>0.06</v>
      </c>
      <c r="AQ10" s="51">
        <f t="shared" si="10"/>
        <v>0.252</v>
      </c>
      <c r="AR10" s="54">
        <v>0</v>
      </c>
      <c r="AS10" s="51">
        <f t="shared" si="11"/>
        <v>0</v>
      </c>
      <c r="AT10" s="42">
        <v>0</v>
      </c>
      <c r="AU10" s="54">
        <v>0</v>
      </c>
      <c r="AV10" s="51">
        <f t="shared" si="3"/>
        <v>0</v>
      </c>
      <c r="AW10" s="42">
        <v>0</v>
      </c>
      <c r="AX10" s="54">
        <v>0</v>
      </c>
      <c r="AY10" s="51">
        <f t="shared" si="12"/>
        <v>0</v>
      </c>
      <c r="AZ10" s="42">
        <v>0</v>
      </c>
      <c r="BA10" s="54">
        <v>0</v>
      </c>
      <c r="BB10" s="51">
        <f t="shared" si="13"/>
        <v>0</v>
      </c>
      <c r="BC10" s="54">
        <v>0.08</v>
      </c>
      <c r="BD10" s="51">
        <f t="shared" si="4"/>
        <v>0.33600000000000002</v>
      </c>
      <c r="BE10" s="51">
        <f t="shared" si="14"/>
        <v>0.58800000000000008</v>
      </c>
      <c r="BF10" s="51">
        <f t="shared" si="5"/>
        <v>3.1114233333333332</v>
      </c>
      <c r="BG10" s="55">
        <f t="shared" si="6"/>
        <v>0.25918492063492071</v>
      </c>
      <c r="BH10" s="56">
        <v>4.2</v>
      </c>
      <c r="BI10" s="42">
        <v>12.99</v>
      </c>
      <c r="BJ10" s="55">
        <f t="shared" si="15"/>
        <v>0.6766743648960738</v>
      </c>
      <c r="BK10" s="57"/>
      <c r="BL10" s="58">
        <v>3000</v>
      </c>
      <c r="BM10" s="51">
        <f t="shared" si="16"/>
        <v>9334.27</v>
      </c>
      <c r="BN10" s="51">
        <f t="shared" si="17"/>
        <v>12600</v>
      </c>
      <c r="BO10" s="51">
        <f t="shared" si="18"/>
        <v>38970</v>
      </c>
      <c r="BP10" s="59">
        <v>8.23</v>
      </c>
      <c r="BQ10" s="46"/>
      <c r="BR10" s="60"/>
      <c r="BS10" s="60"/>
      <c r="BT10" s="60"/>
    </row>
    <row r="11" spans="1:72" s="61" customFormat="1" ht="90" customHeight="1" x14ac:dyDescent="0.25">
      <c r="A11" s="33">
        <v>10</v>
      </c>
      <c r="B11" s="34"/>
      <c r="C11" s="34"/>
      <c r="D11" s="35" t="s">
        <v>100</v>
      </c>
      <c r="E11" s="34" t="s">
        <v>101</v>
      </c>
      <c r="F11" s="34" t="s">
        <v>71</v>
      </c>
      <c r="G11" s="62" t="s">
        <v>102</v>
      </c>
      <c r="H11" s="34" t="s">
        <v>73</v>
      </c>
      <c r="I11" s="34" t="s">
        <v>74</v>
      </c>
      <c r="J11" s="67" t="s">
        <v>76</v>
      </c>
      <c r="K11" s="67" t="s">
        <v>76</v>
      </c>
      <c r="L11" s="67" t="s">
        <v>103</v>
      </c>
      <c r="M11" s="70" t="s">
        <v>108</v>
      </c>
      <c r="N11" s="34"/>
      <c r="O11" s="40"/>
      <c r="P11" s="71" t="s">
        <v>109</v>
      </c>
      <c r="Q11" s="34"/>
      <c r="R11" s="34" t="s">
        <v>80</v>
      </c>
      <c r="S11" s="42"/>
      <c r="T11" s="43">
        <f>'[36]Old Commitment Sheet'!D15</f>
        <v>1.23</v>
      </c>
      <c r="U11" s="34" t="s">
        <v>81</v>
      </c>
      <c r="V11" s="44" t="s">
        <v>82</v>
      </c>
      <c r="W11" s="69">
        <v>42</v>
      </c>
      <c r="X11" s="69">
        <v>32</v>
      </c>
      <c r="Y11" s="69">
        <v>24.5</v>
      </c>
      <c r="Z11" s="69">
        <v>42</v>
      </c>
      <c r="AA11" s="69">
        <v>32</v>
      </c>
      <c r="AB11" s="69">
        <v>24.5</v>
      </c>
      <c r="AC11" s="46">
        <v>8</v>
      </c>
      <c r="AD11" s="69">
        <v>12</v>
      </c>
      <c r="AE11" s="48">
        <f t="shared" si="7"/>
        <v>3.2927999999999999E-2</v>
      </c>
      <c r="AF11" s="46">
        <v>63</v>
      </c>
      <c r="AG11" s="49">
        <f t="shared" si="8"/>
        <v>22959.18367346939</v>
      </c>
      <c r="AH11" s="65">
        <v>3300</v>
      </c>
      <c r="AI11" s="51">
        <f t="shared" si="9"/>
        <v>0.14373333333333332</v>
      </c>
      <c r="AJ11" s="52" t="s">
        <v>83</v>
      </c>
      <c r="AK11" s="53">
        <v>0.23300000000000001</v>
      </c>
      <c r="AL11" s="51">
        <f t="shared" si="0"/>
        <v>0.28659000000000001</v>
      </c>
      <c r="AM11" s="51">
        <f t="shared" si="1"/>
        <v>1.6603233333333334</v>
      </c>
      <c r="AN11" s="54">
        <v>0</v>
      </c>
      <c r="AO11" s="51">
        <f t="shared" si="2"/>
        <v>0</v>
      </c>
      <c r="AP11" s="54">
        <v>0.06</v>
      </c>
      <c r="AQ11" s="51">
        <f t="shared" si="10"/>
        <v>0.252</v>
      </c>
      <c r="AR11" s="54">
        <v>0</v>
      </c>
      <c r="AS11" s="51">
        <f t="shared" si="11"/>
        <v>0</v>
      </c>
      <c r="AT11" s="42">
        <v>0</v>
      </c>
      <c r="AU11" s="54">
        <v>0</v>
      </c>
      <c r="AV11" s="51">
        <f t="shared" si="3"/>
        <v>0</v>
      </c>
      <c r="AW11" s="42">
        <v>0</v>
      </c>
      <c r="AX11" s="54">
        <v>0</v>
      </c>
      <c r="AY11" s="51">
        <f t="shared" si="12"/>
        <v>0</v>
      </c>
      <c r="AZ11" s="42">
        <v>0</v>
      </c>
      <c r="BA11" s="54">
        <v>0</v>
      </c>
      <c r="BB11" s="51">
        <f t="shared" si="13"/>
        <v>0</v>
      </c>
      <c r="BC11" s="54">
        <v>0.08</v>
      </c>
      <c r="BD11" s="51">
        <f t="shared" si="4"/>
        <v>0.33600000000000002</v>
      </c>
      <c r="BE11" s="51">
        <f t="shared" si="14"/>
        <v>0.58800000000000008</v>
      </c>
      <c r="BF11" s="51">
        <f t="shared" si="5"/>
        <v>2.2483233333333335</v>
      </c>
      <c r="BG11" s="55">
        <f t="shared" si="6"/>
        <v>0.46468492063492062</v>
      </c>
      <c r="BH11" s="56">
        <v>4.2</v>
      </c>
      <c r="BI11" s="42">
        <v>12.99</v>
      </c>
      <c r="BJ11" s="55">
        <f t="shared" si="15"/>
        <v>0.6766743648960738</v>
      </c>
      <c r="BK11" s="57"/>
      <c r="BL11" s="58">
        <v>3000</v>
      </c>
      <c r="BM11" s="51">
        <f t="shared" si="16"/>
        <v>6744.97</v>
      </c>
      <c r="BN11" s="51">
        <f t="shared" si="17"/>
        <v>12600</v>
      </c>
      <c r="BO11" s="51">
        <f t="shared" si="18"/>
        <v>38970</v>
      </c>
      <c r="BP11" s="59">
        <v>8.23</v>
      </c>
      <c r="BQ11" s="46"/>
      <c r="BR11" s="60"/>
      <c r="BS11" s="60"/>
      <c r="BT11" s="60"/>
    </row>
    <row r="12" spans="1:72" s="61" customFormat="1" ht="90" customHeight="1" x14ac:dyDescent="0.25">
      <c r="A12" s="33">
        <v>11</v>
      </c>
      <c r="B12" s="34"/>
      <c r="C12" s="34"/>
      <c r="D12" s="35" t="s">
        <v>100</v>
      </c>
      <c r="E12" s="34" t="s">
        <v>101</v>
      </c>
      <c r="F12" s="34" t="s">
        <v>71</v>
      </c>
      <c r="G12" s="62" t="s">
        <v>102</v>
      </c>
      <c r="H12" s="34" t="s">
        <v>73</v>
      </c>
      <c r="I12" s="34" t="s">
        <v>74</v>
      </c>
      <c r="J12" s="67" t="s">
        <v>76</v>
      </c>
      <c r="K12" s="67" t="s">
        <v>76</v>
      </c>
      <c r="L12" s="67" t="s">
        <v>103</v>
      </c>
      <c r="M12" s="70" t="s">
        <v>86</v>
      </c>
      <c r="N12" s="34"/>
      <c r="O12" s="40"/>
      <c r="P12" s="71" t="s">
        <v>110</v>
      </c>
      <c r="Q12" s="34"/>
      <c r="R12" s="34" t="s">
        <v>80</v>
      </c>
      <c r="S12" s="42"/>
      <c r="T12" s="43">
        <f>'[36]Old Commitment Sheet'!D16</f>
        <v>2.35</v>
      </c>
      <c r="U12" s="34" t="s">
        <v>81</v>
      </c>
      <c r="V12" s="44" t="s">
        <v>82</v>
      </c>
      <c r="W12" s="69">
        <v>42</v>
      </c>
      <c r="X12" s="69">
        <v>32</v>
      </c>
      <c r="Y12" s="69">
        <v>24.5</v>
      </c>
      <c r="Z12" s="69">
        <v>42</v>
      </c>
      <c r="AA12" s="69">
        <v>32</v>
      </c>
      <c r="AB12" s="69">
        <v>24.5</v>
      </c>
      <c r="AC12" s="46">
        <v>8</v>
      </c>
      <c r="AD12" s="69">
        <v>12</v>
      </c>
      <c r="AE12" s="48">
        <f t="shared" si="7"/>
        <v>3.2927999999999999E-2</v>
      </c>
      <c r="AF12" s="46">
        <v>63</v>
      </c>
      <c r="AG12" s="49">
        <f t="shared" si="8"/>
        <v>22959.18367346939</v>
      </c>
      <c r="AH12" s="65">
        <v>3300</v>
      </c>
      <c r="AI12" s="51">
        <f t="shared" si="9"/>
        <v>0.14373333333333332</v>
      </c>
      <c r="AJ12" s="52" t="s">
        <v>83</v>
      </c>
      <c r="AK12" s="53">
        <v>0.23300000000000001</v>
      </c>
      <c r="AL12" s="51">
        <f t="shared" si="0"/>
        <v>0.54755000000000009</v>
      </c>
      <c r="AM12" s="51">
        <f t="shared" si="1"/>
        <v>3.0412833333333338</v>
      </c>
      <c r="AN12" s="54">
        <v>0</v>
      </c>
      <c r="AO12" s="51">
        <f t="shared" si="2"/>
        <v>0</v>
      </c>
      <c r="AP12" s="54">
        <v>0.06</v>
      </c>
      <c r="AQ12" s="51">
        <f t="shared" si="10"/>
        <v>0.252</v>
      </c>
      <c r="AR12" s="54">
        <v>0</v>
      </c>
      <c r="AS12" s="51">
        <f t="shared" si="11"/>
        <v>0</v>
      </c>
      <c r="AT12" s="42">
        <v>0</v>
      </c>
      <c r="AU12" s="54">
        <v>0</v>
      </c>
      <c r="AV12" s="51">
        <f t="shared" si="3"/>
        <v>0</v>
      </c>
      <c r="AW12" s="42">
        <v>0</v>
      </c>
      <c r="AX12" s="54">
        <v>0</v>
      </c>
      <c r="AY12" s="51">
        <f t="shared" si="12"/>
        <v>0</v>
      </c>
      <c r="AZ12" s="42">
        <v>0</v>
      </c>
      <c r="BA12" s="54">
        <v>0</v>
      </c>
      <c r="BB12" s="51">
        <f t="shared" si="13"/>
        <v>0</v>
      </c>
      <c r="BC12" s="54">
        <v>0.08</v>
      </c>
      <c r="BD12" s="51">
        <f t="shared" si="4"/>
        <v>0.33600000000000002</v>
      </c>
      <c r="BE12" s="51">
        <f t="shared" si="14"/>
        <v>0.58800000000000008</v>
      </c>
      <c r="BF12" s="51">
        <f t="shared" si="5"/>
        <v>3.6292833333333339</v>
      </c>
      <c r="BG12" s="55">
        <f t="shared" si="6"/>
        <v>0.13588492063492055</v>
      </c>
      <c r="BH12" s="56">
        <v>4.2</v>
      </c>
      <c r="BI12" s="42">
        <v>12.99</v>
      </c>
      <c r="BJ12" s="55">
        <f t="shared" si="15"/>
        <v>0.6766743648960738</v>
      </c>
      <c r="BK12" s="57"/>
      <c r="BL12" s="58">
        <v>3000</v>
      </c>
      <c r="BM12" s="51">
        <f t="shared" si="16"/>
        <v>10887.850000000002</v>
      </c>
      <c r="BN12" s="51">
        <f t="shared" si="17"/>
        <v>12600</v>
      </c>
      <c r="BO12" s="51">
        <f t="shared" si="18"/>
        <v>38970</v>
      </c>
      <c r="BP12" s="59">
        <v>8.23</v>
      </c>
      <c r="BQ12" s="46"/>
      <c r="BR12" s="60"/>
      <c r="BS12" s="60"/>
      <c r="BT12" s="60"/>
    </row>
    <row r="13" spans="1:72" s="77" customFormat="1" ht="90" customHeight="1" x14ac:dyDescent="0.25">
      <c r="A13" s="33">
        <v>12</v>
      </c>
      <c r="B13" s="40"/>
      <c r="C13" s="40"/>
      <c r="D13" s="66" t="s">
        <v>111</v>
      </c>
      <c r="E13" s="34" t="s">
        <v>101</v>
      </c>
      <c r="F13" s="34" t="s">
        <v>71</v>
      </c>
      <c r="G13" s="72" t="s">
        <v>112</v>
      </c>
      <c r="H13" s="34" t="s">
        <v>73</v>
      </c>
      <c r="I13" s="34" t="s">
        <v>74</v>
      </c>
      <c r="J13" s="63" t="s">
        <v>76</v>
      </c>
      <c r="K13" s="63" t="s">
        <v>76</v>
      </c>
      <c r="L13" s="67" t="s">
        <v>113</v>
      </c>
      <c r="M13" s="64" t="s">
        <v>90</v>
      </c>
      <c r="N13" s="40"/>
      <c r="O13" s="40"/>
      <c r="P13" s="71" t="s">
        <v>114</v>
      </c>
      <c r="Q13" s="40"/>
      <c r="R13" s="34" t="s">
        <v>80</v>
      </c>
      <c r="S13" s="57"/>
      <c r="T13" s="73">
        <f>'[36]Old Commitment Sheet'!D14</f>
        <v>1.93</v>
      </c>
      <c r="U13" s="34" t="s">
        <v>81</v>
      </c>
      <c r="V13" s="44" t="s">
        <v>82</v>
      </c>
      <c r="W13" s="69">
        <v>42</v>
      </c>
      <c r="X13" s="69">
        <v>38</v>
      </c>
      <c r="Y13" s="69">
        <v>29</v>
      </c>
      <c r="Z13" s="69">
        <v>42</v>
      </c>
      <c r="AA13" s="69">
        <v>38</v>
      </c>
      <c r="AB13" s="69">
        <v>29</v>
      </c>
      <c r="AC13" s="46">
        <v>8</v>
      </c>
      <c r="AD13" s="69">
        <v>12</v>
      </c>
      <c r="AE13" s="48">
        <f t="shared" si="7"/>
        <v>4.6283999999999999E-2</v>
      </c>
      <c r="AF13" s="46">
        <v>63</v>
      </c>
      <c r="AG13" s="49">
        <f t="shared" si="8"/>
        <v>16333.93829401089</v>
      </c>
      <c r="AH13" s="65">
        <v>3300</v>
      </c>
      <c r="AI13" s="51">
        <f t="shared" si="9"/>
        <v>0.20203333333333331</v>
      </c>
      <c r="AJ13" s="52" t="s">
        <v>83</v>
      </c>
      <c r="AK13" s="74">
        <v>0.23300000000000001</v>
      </c>
      <c r="AL13" s="51">
        <f t="shared" si="0"/>
        <v>0.44969000000000003</v>
      </c>
      <c r="AM13" s="51">
        <f t="shared" si="1"/>
        <v>2.5817233333333331</v>
      </c>
      <c r="AN13" s="54">
        <v>0</v>
      </c>
      <c r="AO13" s="51">
        <f t="shared" si="2"/>
        <v>0</v>
      </c>
      <c r="AP13" s="54">
        <v>0.06</v>
      </c>
      <c r="AQ13" s="51">
        <f t="shared" si="10"/>
        <v>0.24599999999999997</v>
      </c>
      <c r="AR13" s="54">
        <v>0</v>
      </c>
      <c r="AS13" s="51">
        <f t="shared" si="11"/>
        <v>0</v>
      </c>
      <c r="AT13" s="42">
        <v>0</v>
      </c>
      <c r="AU13" s="54">
        <v>0</v>
      </c>
      <c r="AV13" s="51">
        <f t="shared" si="3"/>
        <v>0</v>
      </c>
      <c r="AW13" s="42">
        <v>0</v>
      </c>
      <c r="AX13" s="54">
        <v>0</v>
      </c>
      <c r="AY13" s="51">
        <f t="shared" si="12"/>
        <v>0</v>
      </c>
      <c r="AZ13" s="42">
        <v>0</v>
      </c>
      <c r="BA13" s="54">
        <v>0</v>
      </c>
      <c r="BB13" s="51">
        <f t="shared" si="13"/>
        <v>0</v>
      </c>
      <c r="BC13" s="54">
        <v>0.08</v>
      </c>
      <c r="BD13" s="51">
        <f t="shared" si="4"/>
        <v>0.32799999999999996</v>
      </c>
      <c r="BE13" s="51">
        <f t="shared" si="14"/>
        <v>0.57399999999999995</v>
      </c>
      <c r="BF13" s="51">
        <f t="shared" si="5"/>
        <v>3.155723333333333</v>
      </c>
      <c r="BG13" s="55">
        <f t="shared" si="6"/>
        <v>0.23031138211382116</v>
      </c>
      <c r="BH13" s="56">
        <v>4.0999999999999996</v>
      </c>
      <c r="BI13" s="57">
        <v>12.99</v>
      </c>
      <c r="BJ13" s="55">
        <f t="shared" si="15"/>
        <v>0.68437259430331032</v>
      </c>
      <c r="BK13" s="57"/>
      <c r="BL13" s="58">
        <v>3000</v>
      </c>
      <c r="BM13" s="51">
        <f t="shared" si="16"/>
        <v>9467.1699999999983</v>
      </c>
      <c r="BN13" s="51">
        <f t="shared" si="17"/>
        <v>12299.999999999998</v>
      </c>
      <c r="BO13" s="51">
        <f t="shared" si="18"/>
        <v>38970</v>
      </c>
      <c r="BP13" s="59">
        <v>11.57</v>
      </c>
      <c r="BQ13" s="75"/>
      <c r="BR13" s="76"/>
      <c r="BS13" s="76"/>
      <c r="BT13" s="76"/>
    </row>
    <row r="14" spans="1:72" s="77" customFormat="1" ht="90" customHeight="1" x14ac:dyDescent="0.25">
      <c r="A14" s="33">
        <v>13</v>
      </c>
      <c r="B14" s="40"/>
      <c r="C14" s="40"/>
      <c r="D14" s="66" t="s">
        <v>111</v>
      </c>
      <c r="E14" s="34" t="s">
        <v>101</v>
      </c>
      <c r="F14" s="34" t="s">
        <v>71</v>
      </c>
      <c r="G14" s="72" t="s">
        <v>112</v>
      </c>
      <c r="H14" s="34" t="s">
        <v>73</v>
      </c>
      <c r="I14" s="34" t="s">
        <v>74</v>
      </c>
      <c r="J14" s="63" t="s">
        <v>76</v>
      </c>
      <c r="K14" s="63" t="s">
        <v>76</v>
      </c>
      <c r="L14" s="67" t="s">
        <v>113</v>
      </c>
      <c r="M14" s="64" t="s">
        <v>84</v>
      </c>
      <c r="N14" s="40"/>
      <c r="O14" s="40"/>
      <c r="P14" s="71" t="s">
        <v>115</v>
      </c>
      <c r="Q14" s="40"/>
      <c r="R14" s="34" t="s">
        <v>80</v>
      </c>
      <c r="S14" s="57"/>
      <c r="T14" s="73">
        <f>'[36]Old Commitment Sheet'!D15</f>
        <v>1.23</v>
      </c>
      <c r="U14" s="34" t="s">
        <v>81</v>
      </c>
      <c r="V14" s="44" t="s">
        <v>82</v>
      </c>
      <c r="W14" s="69">
        <v>42</v>
      </c>
      <c r="X14" s="69">
        <v>38</v>
      </c>
      <c r="Y14" s="69">
        <v>29</v>
      </c>
      <c r="Z14" s="69">
        <v>42</v>
      </c>
      <c r="AA14" s="69">
        <v>38</v>
      </c>
      <c r="AB14" s="69">
        <v>29</v>
      </c>
      <c r="AC14" s="46">
        <v>8</v>
      </c>
      <c r="AD14" s="69">
        <v>12</v>
      </c>
      <c r="AE14" s="48">
        <f t="shared" si="7"/>
        <v>4.6283999999999999E-2</v>
      </c>
      <c r="AF14" s="46">
        <v>63</v>
      </c>
      <c r="AG14" s="49">
        <f t="shared" si="8"/>
        <v>16333.93829401089</v>
      </c>
      <c r="AH14" s="65">
        <v>3300</v>
      </c>
      <c r="AI14" s="51">
        <f t="shared" si="9"/>
        <v>0.20203333333333331</v>
      </c>
      <c r="AJ14" s="52" t="s">
        <v>83</v>
      </c>
      <c r="AK14" s="74">
        <v>0.23300000000000001</v>
      </c>
      <c r="AL14" s="51">
        <f t="shared" si="0"/>
        <v>0.28659000000000001</v>
      </c>
      <c r="AM14" s="51">
        <f t="shared" si="1"/>
        <v>1.7186233333333334</v>
      </c>
      <c r="AN14" s="54">
        <v>0</v>
      </c>
      <c r="AO14" s="51">
        <f t="shared" si="2"/>
        <v>0</v>
      </c>
      <c r="AP14" s="54">
        <v>0.06</v>
      </c>
      <c r="AQ14" s="51">
        <f t="shared" si="10"/>
        <v>0.24599999999999997</v>
      </c>
      <c r="AR14" s="54">
        <v>0</v>
      </c>
      <c r="AS14" s="51">
        <f t="shared" si="11"/>
        <v>0</v>
      </c>
      <c r="AT14" s="42">
        <v>0</v>
      </c>
      <c r="AU14" s="54">
        <v>0</v>
      </c>
      <c r="AV14" s="51">
        <f t="shared" si="3"/>
        <v>0</v>
      </c>
      <c r="AW14" s="42">
        <v>0</v>
      </c>
      <c r="AX14" s="54">
        <v>0</v>
      </c>
      <c r="AY14" s="51">
        <f t="shared" si="12"/>
        <v>0</v>
      </c>
      <c r="AZ14" s="42">
        <v>0</v>
      </c>
      <c r="BA14" s="54">
        <v>0</v>
      </c>
      <c r="BB14" s="51">
        <f t="shared" si="13"/>
        <v>0</v>
      </c>
      <c r="BC14" s="54">
        <v>0.08</v>
      </c>
      <c r="BD14" s="51">
        <f t="shared" si="4"/>
        <v>0.32799999999999996</v>
      </c>
      <c r="BE14" s="51">
        <f t="shared" si="14"/>
        <v>0.57399999999999995</v>
      </c>
      <c r="BF14" s="51">
        <f t="shared" si="5"/>
        <v>2.2926233333333332</v>
      </c>
      <c r="BG14" s="55">
        <f t="shared" si="6"/>
        <v>0.44082357723577231</v>
      </c>
      <c r="BH14" s="56">
        <v>4.0999999999999996</v>
      </c>
      <c r="BI14" s="57">
        <v>12.99</v>
      </c>
      <c r="BJ14" s="55">
        <f t="shared" si="15"/>
        <v>0.68437259430331032</v>
      </c>
      <c r="BK14" s="57"/>
      <c r="BL14" s="58">
        <v>3000</v>
      </c>
      <c r="BM14" s="51">
        <f t="shared" si="16"/>
        <v>6877.87</v>
      </c>
      <c r="BN14" s="51">
        <f t="shared" si="17"/>
        <v>12299.999999999998</v>
      </c>
      <c r="BO14" s="51">
        <f t="shared" si="18"/>
        <v>38970</v>
      </c>
      <c r="BP14" s="59">
        <v>11.57</v>
      </c>
      <c r="BQ14" s="75"/>
      <c r="BR14" s="76"/>
      <c r="BS14" s="76"/>
      <c r="BT14" s="76"/>
    </row>
    <row r="15" spans="1:72" s="77" customFormat="1" ht="90" customHeight="1" x14ac:dyDescent="0.25">
      <c r="A15" s="33">
        <v>14</v>
      </c>
      <c r="B15" s="40"/>
      <c r="C15" s="40"/>
      <c r="D15" s="66" t="s">
        <v>111</v>
      </c>
      <c r="E15" s="34" t="s">
        <v>101</v>
      </c>
      <c r="F15" s="34" t="s">
        <v>71</v>
      </c>
      <c r="G15" s="72" t="s">
        <v>112</v>
      </c>
      <c r="H15" s="34" t="s">
        <v>73</v>
      </c>
      <c r="I15" s="34" t="s">
        <v>74</v>
      </c>
      <c r="J15" s="63" t="s">
        <v>76</v>
      </c>
      <c r="K15" s="63" t="s">
        <v>76</v>
      </c>
      <c r="L15" s="67" t="s">
        <v>113</v>
      </c>
      <c r="M15" s="64" t="s">
        <v>92</v>
      </c>
      <c r="N15" s="40"/>
      <c r="O15" s="40"/>
      <c r="P15" s="71" t="s">
        <v>116</v>
      </c>
      <c r="Q15" s="40"/>
      <c r="R15" s="34" t="s">
        <v>80</v>
      </c>
      <c r="S15" s="57"/>
      <c r="T15" s="73">
        <f>'[36]Old Commitment Sheet'!D16</f>
        <v>2.35</v>
      </c>
      <c r="U15" s="34" t="s">
        <v>81</v>
      </c>
      <c r="V15" s="44" t="s">
        <v>82</v>
      </c>
      <c r="W15" s="69">
        <v>42</v>
      </c>
      <c r="X15" s="69">
        <v>38</v>
      </c>
      <c r="Y15" s="69">
        <v>29</v>
      </c>
      <c r="Z15" s="69">
        <v>42</v>
      </c>
      <c r="AA15" s="69">
        <v>38</v>
      </c>
      <c r="AB15" s="69">
        <v>29</v>
      </c>
      <c r="AC15" s="46">
        <v>8</v>
      </c>
      <c r="AD15" s="69">
        <v>12</v>
      </c>
      <c r="AE15" s="48">
        <f t="shared" si="7"/>
        <v>4.6283999999999999E-2</v>
      </c>
      <c r="AF15" s="46">
        <v>63</v>
      </c>
      <c r="AG15" s="49">
        <f t="shared" si="8"/>
        <v>16333.93829401089</v>
      </c>
      <c r="AH15" s="65">
        <v>3300</v>
      </c>
      <c r="AI15" s="51">
        <f t="shared" si="9"/>
        <v>0.20203333333333331</v>
      </c>
      <c r="AJ15" s="52" t="s">
        <v>83</v>
      </c>
      <c r="AK15" s="74">
        <v>0.23300000000000001</v>
      </c>
      <c r="AL15" s="51">
        <f t="shared" si="0"/>
        <v>0.54755000000000009</v>
      </c>
      <c r="AM15" s="51">
        <f t="shared" si="1"/>
        <v>3.0995833333333338</v>
      </c>
      <c r="AN15" s="54">
        <v>0</v>
      </c>
      <c r="AO15" s="51">
        <f t="shared" si="2"/>
        <v>0</v>
      </c>
      <c r="AP15" s="54">
        <v>0.06</v>
      </c>
      <c r="AQ15" s="51">
        <f t="shared" si="10"/>
        <v>0.24599999999999997</v>
      </c>
      <c r="AR15" s="54">
        <v>0</v>
      </c>
      <c r="AS15" s="51">
        <f t="shared" si="11"/>
        <v>0</v>
      </c>
      <c r="AT15" s="42">
        <v>0</v>
      </c>
      <c r="AU15" s="54">
        <v>0</v>
      </c>
      <c r="AV15" s="51">
        <f t="shared" si="3"/>
        <v>0</v>
      </c>
      <c r="AW15" s="42">
        <v>0</v>
      </c>
      <c r="AX15" s="54">
        <v>0</v>
      </c>
      <c r="AY15" s="51">
        <f t="shared" si="12"/>
        <v>0</v>
      </c>
      <c r="AZ15" s="42">
        <v>0</v>
      </c>
      <c r="BA15" s="54">
        <v>0</v>
      </c>
      <c r="BB15" s="51">
        <f t="shared" si="13"/>
        <v>0</v>
      </c>
      <c r="BC15" s="54">
        <v>0.08</v>
      </c>
      <c r="BD15" s="51">
        <f t="shared" si="4"/>
        <v>0.32799999999999996</v>
      </c>
      <c r="BE15" s="51">
        <f t="shared" si="14"/>
        <v>0.57399999999999995</v>
      </c>
      <c r="BF15" s="51">
        <f t="shared" si="5"/>
        <v>3.6735833333333336</v>
      </c>
      <c r="BG15" s="55">
        <f t="shared" si="6"/>
        <v>0.10400406504065025</v>
      </c>
      <c r="BH15" s="56">
        <v>4.0999999999999996</v>
      </c>
      <c r="BI15" s="57">
        <v>12.99</v>
      </c>
      <c r="BJ15" s="55">
        <f t="shared" si="15"/>
        <v>0.68437259430331032</v>
      </c>
      <c r="BK15" s="57"/>
      <c r="BL15" s="58">
        <v>3000</v>
      </c>
      <c r="BM15" s="51">
        <f t="shared" si="16"/>
        <v>11020.750000000002</v>
      </c>
      <c r="BN15" s="51">
        <f t="shared" si="17"/>
        <v>12299.999999999998</v>
      </c>
      <c r="BO15" s="51">
        <f t="shared" si="18"/>
        <v>38970</v>
      </c>
      <c r="BP15" s="59">
        <v>11.57</v>
      </c>
      <c r="BQ15" s="75"/>
      <c r="BR15" s="76"/>
      <c r="BS15" s="76"/>
      <c r="BT15" s="76"/>
    </row>
    <row r="16" spans="1:72" s="77" customFormat="1" ht="90" customHeight="1" x14ac:dyDescent="0.25">
      <c r="A16" s="33">
        <v>15</v>
      </c>
      <c r="B16" s="40"/>
      <c r="C16" s="40"/>
      <c r="D16" s="66" t="s">
        <v>117</v>
      </c>
      <c r="E16" s="34" t="s">
        <v>118</v>
      </c>
      <c r="F16" s="34" t="s">
        <v>71</v>
      </c>
      <c r="G16" s="62" t="s">
        <v>119</v>
      </c>
      <c r="H16" s="34" t="s">
        <v>120</v>
      </c>
      <c r="I16" s="34" t="s">
        <v>74</v>
      </c>
      <c r="J16" s="67" t="s">
        <v>121</v>
      </c>
      <c r="K16" s="67" t="s">
        <v>122</v>
      </c>
      <c r="L16" s="63" t="s">
        <v>123</v>
      </c>
      <c r="M16" s="64" t="s">
        <v>106</v>
      </c>
      <c r="N16" s="40"/>
      <c r="O16" s="40"/>
      <c r="P16" s="71" t="s">
        <v>124</v>
      </c>
      <c r="Q16" s="40"/>
      <c r="R16" s="34" t="s">
        <v>80</v>
      </c>
      <c r="S16" s="57"/>
      <c r="T16" s="73">
        <f>'[36]Old Commitment Sheet'!D15</f>
        <v>1.23</v>
      </c>
      <c r="U16" s="34" t="s">
        <v>81</v>
      </c>
      <c r="V16" s="44" t="s">
        <v>82</v>
      </c>
      <c r="W16" s="45">
        <v>43</v>
      </c>
      <c r="X16" s="69">
        <v>32</v>
      </c>
      <c r="Y16" s="69">
        <v>24.5</v>
      </c>
      <c r="Z16" s="45">
        <v>43</v>
      </c>
      <c r="AA16" s="69">
        <v>32</v>
      </c>
      <c r="AB16" s="69">
        <v>24.5</v>
      </c>
      <c r="AC16" s="46">
        <v>8</v>
      </c>
      <c r="AD16" s="47">
        <v>12</v>
      </c>
      <c r="AE16" s="48">
        <f t="shared" si="7"/>
        <v>3.3711999999999999E-2</v>
      </c>
      <c r="AF16" s="46">
        <v>63</v>
      </c>
      <c r="AG16" s="49">
        <f t="shared" si="8"/>
        <v>22425.249169435217</v>
      </c>
      <c r="AH16" s="65">
        <v>3300</v>
      </c>
      <c r="AI16" s="51">
        <f t="shared" si="9"/>
        <v>0.14715555555555554</v>
      </c>
      <c r="AJ16" s="52" t="s">
        <v>83</v>
      </c>
      <c r="AK16" s="74">
        <v>0.23300000000000001</v>
      </c>
      <c r="AL16" s="51">
        <f t="shared" si="0"/>
        <v>0.28659000000000001</v>
      </c>
      <c r="AM16" s="51">
        <f t="shared" si="1"/>
        <v>1.6637455555555554</v>
      </c>
      <c r="AN16" s="54">
        <v>0</v>
      </c>
      <c r="AO16" s="51">
        <f t="shared" si="2"/>
        <v>0</v>
      </c>
      <c r="AP16" s="54">
        <v>0.05</v>
      </c>
      <c r="AQ16" s="51">
        <f t="shared" si="10"/>
        <v>0.12</v>
      </c>
      <c r="AR16" s="54">
        <v>0</v>
      </c>
      <c r="AS16" s="51">
        <f t="shared" si="11"/>
        <v>0</v>
      </c>
      <c r="AT16" s="42">
        <v>0</v>
      </c>
      <c r="AU16" s="54">
        <v>0</v>
      </c>
      <c r="AV16" s="51">
        <f t="shared" si="3"/>
        <v>0</v>
      </c>
      <c r="AW16" s="42">
        <v>0</v>
      </c>
      <c r="AX16" s="54">
        <v>0</v>
      </c>
      <c r="AY16" s="51">
        <f t="shared" si="12"/>
        <v>0</v>
      </c>
      <c r="AZ16" s="42">
        <v>0</v>
      </c>
      <c r="BA16" s="54">
        <v>0</v>
      </c>
      <c r="BB16" s="51">
        <f t="shared" si="13"/>
        <v>0</v>
      </c>
      <c r="BC16" s="54">
        <v>0.08</v>
      </c>
      <c r="BD16" s="51">
        <f t="shared" si="4"/>
        <v>0.192</v>
      </c>
      <c r="BE16" s="51">
        <f t="shared" si="14"/>
        <v>0.312</v>
      </c>
      <c r="BF16" s="51">
        <f t="shared" si="5"/>
        <v>1.9757455555555554</v>
      </c>
      <c r="BG16" s="55">
        <f t="shared" si="6"/>
        <v>0.17677268518518521</v>
      </c>
      <c r="BH16" s="56">
        <v>2.4</v>
      </c>
      <c r="BI16" s="57">
        <v>6.99</v>
      </c>
      <c r="BJ16" s="55">
        <f t="shared" si="15"/>
        <v>0.6566523605150214</v>
      </c>
      <c r="BK16" s="57"/>
      <c r="BL16" s="58">
        <v>3000</v>
      </c>
      <c r="BM16" s="51">
        <f t="shared" si="16"/>
        <v>5927.2366666666667</v>
      </c>
      <c r="BN16" s="51">
        <f t="shared" si="17"/>
        <v>7200</v>
      </c>
      <c r="BO16" s="51">
        <f t="shared" si="18"/>
        <v>20970</v>
      </c>
      <c r="BP16" s="59">
        <v>8.43</v>
      </c>
      <c r="BQ16" s="75"/>
      <c r="BR16" s="76"/>
      <c r="BS16" s="76"/>
      <c r="BT16" s="76"/>
    </row>
    <row r="17" spans="1:72" s="77" customFormat="1" ht="90" customHeight="1" x14ac:dyDescent="0.25">
      <c r="A17" s="33">
        <v>16</v>
      </c>
      <c r="B17" s="40"/>
      <c r="C17" s="40"/>
      <c r="D17" s="66" t="s">
        <v>117</v>
      </c>
      <c r="E17" s="34" t="s">
        <v>118</v>
      </c>
      <c r="F17" s="34" t="s">
        <v>71</v>
      </c>
      <c r="G17" s="62" t="s">
        <v>119</v>
      </c>
      <c r="H17" s="34" t="s">
        <v>120</v>
      </c>
      <c r="I17" s="34" t="s">
        <v>74</v>
      </c>
      <c r="J17" s="67" t="s">
        <v>122</v>
      </c>
      <c r="K17" s="67" t="s">
        <v>122</v>
      </c>
      <c r="L17" s="63" t="s">
        <v>123</v>
      </c>
      <c r="M17" s="64" t="s">
        <v>125</v>
      </c>
      <c r="N17" s="40"/>
      <c r="O17" s="40"/>
      <c r="P17" s="71" t="s">
        <v>126</v>
      </c>
      <c r="Q17" s="40"/>
      <c r="R17" s="34" t="s">
        <v>80</v>
      </c>
      <c r="S17" s="57"/>
      <c r="T17" s="73">
        <f>'[36]Old Commitment Sheet'!D16</f>
        <v>2.35</v>
      </c>
      <c r="U17" s="34" t="s">
        <v>81</v>
      </c>
      <c r="V17" s="44" t="s">
        <v>82</v>
      </c>
      <c r="W17" s="45">
        <v>43</v>
      </c>
      <c r="X17" s="69">
        <v>32</v>
      </c>
      <c r="Y17" s="69">
        <v>24.5</v>
      </c>
      <c r="Z17" s="45">
        <v>43</v>
      </c>
      <c r="AA17" s="69">
        <v>32</v>
      </c>
      <c r="AB17" s="69">
        <v>24.5</v>
      </c>
      <c r="AC17" s="46">
        <v>8</v>
      </c>
      <c r="AD17" s="47">
        <v>12</v>
      </c>
      <c r="AE17" s="48">
        <f t="shared" si="7"/>
        <v>3.3711999999999999E-2</v>
      </c>
      <c r="AF17" s="46">
        <v>63</v>
      </c>
      <c r="AG17" s="49">
        <f t="shared" si="8"/>
        <v>22425.249169435217</v>
      </c>
      <c r="AH17" s="65">
        <v>3300</v>
      </c>
      <c r="AI17" s="51">
        <f t="shared" si="9"/>
        <v>0.14715555555555554</v>
      </c>
      <c r="AJ17" s="52" t="s">
        <v>83</v>
      </c>
      <c r="AK17" s="74">
        <v>0.23300000000000001</v>
      </c>
      <c r="AL17" s="51">
        <f t="shared" si="0"/>
        <v>0.54755000000000009</v>
      </c>
      <c r="AM17" s="51">
        <f t="shared" si="1"/>
        <v>3.0447055555555558</v>
      </c>
      <c r="AN17" s="54">
        <v>0</v>
      </c>
      <c r="AO17" s="51">
        <f t="shared" si="2"/>
        <v>0</v>
      </c>
      <c r="AP17" s="54">
        <v>0.05</v>
      </c>
      <c r="AQ17" s="51">
        <f t="shared" si="10"/>
        <v>0.12</v>
      </c>
      <c r="AR17" s="54">
        <v>0</v>
      </c>
      <c r="AS17" s="51">
        <f t="shared" si="11"/>
        <v>0</v>
      </c>
      <c r="AT17" s="42">
        <v>0</v>
      </c>
      <c r="AU17" s="54">
        <v>0</v>
      </c>
      <c r="AV17" s="51">
        <f t="shared" si="3"/>
        <v>0</v>
      </c>
      <c r="AW17" s="42">
        <v>0</v>
      </c>
      <c r="AX17" s="54">
        <v>0</v>
      </c>
      <c r="AY17" s="51">
        <f t="shared" si="12"/>
        <v>0</v>
      </c>
      <c r="AZ17" s="42">
        <v>0</v>
      </c>
      <c r="BA17" s="54">
        <v>0</v>
      </c>
      <c r="BB17" s="51">
        <f t="shared" si="13"/>
        <v>0</v>
      </c>
      <c r="BC17" s="54">
        <v>0.08</v>
      </c>
      <c r="BD17" s="51">
        <f t="shared" si="4"/>
        <v>0.192</v>
      </c>
      <c r="BE17" s="51">
        <f t="shared" si="14"/>
        <v>0.312</v>
      </c>
      <c r="BF17" s="51">
        <f t="shared" si="5"/>
        <v>3.3567055555555556</v>
      </c>
      <c r="BG17" s="55">
        <f t="shared" si="6"/>
        <v>-0.39862731481481489</v>
      </c>
      <c r="BH17" s="56">
        <v>2.4</v>
      </c>
      <c r="BI17" s="57">
        <v>6.99</v>
      </c>
      <c r="BJ17" s="55">
        <f t="shared" si="15"/>
        <v>0.6566523605150214</v>
      </c>
      <c r="BK17" s="57"/>
      <c r="BL17" s="58">
        <v>3000</v>
      </c>
      <c r="BM17" s="51">
        <f t="shared" si="16"/>
        <v>10070.116666666667</v>
      </c>
      <c r="BN17" s="51">
        <f t="shared" si="17"/>
        <v>7200</v>
      </c>
      <c r="BO17" s="51">
        <f t="shared" si="18"/>
        <v>20970</v>
      </c>
      <c r="BP17" s="59">
        <v>8.43</v>
      </c>
      <c r="BQ17" s="75"/>
      <c r="BR17" s="76"/>
      <c r="BS17" s="76"/>
      <c r="BT17" s="76"/>
    </row>
    <row r="18" spans="1:72" s="77" customFormat="1" ht="90" customHeight="1" x14ac:dyDescent="0.25">
      <c r="A18" s="33">
        <v>17</v>
      </c>
      <c r="B18" s="40"/>
      <c r="C18" s="40"/>
      <c r="D18" s="66" t="s">
        <v>117</v>
      </c>
      <c r="E18" s="34" t="s">
        <v>118</v>
      </c>
      <c r="F18" s="34" t="s">
        <v>71</v>
      </c>
      <c r="G18" s="62" t="s">
        <v>119</v>
      </c>
      <c r="H18" s="34" t="s">
        <v>120</v>
      </c>
      <c r="I18" s="34" t="s">
        <v>74</v>
      </c>
      <c r="J18" s="67" t="s">
        <v>122</v>
      </c>
      <c r="K18" s="67" t="s">
        <v>122</v>
      </c>
      <c r="L18" s="63" t="s">
        <v>123</v>
      </c>
      <c r="M18" s="64" t="s">
        <v>84</v>
      </c>
      <c r="N18" s="40"/>
      <c r="O18" s="40"/>
      <c r="P18" s="71" t="s">
        <v>127</v>
      </c>
      <c r="Q18" s="40"/>
      <c r="R18" s="34" t="s">
        <v>80</v>
      </c>
      <c r="S18" s="57"/>
      <c r="T18" s="73">
        <f>'[36]Old Commitment Sheet'!D17</f>
        <v>2.06</v>
      </c>
      <c r="U18" s="34" t="s">
        <v>81</v>
      </c>
      <c r="V18" s="44" t="s">
        <v>82</v>
      </c>
      <c r="W18" s="45">
        <v>43</v>
      </c>
      <c r="X18" s="69">
        <v>32</v>
      </c>
      <c r="Y18" s="69">
        <v>24.5</v>
      </c>
      <c r="Z18" s="45">
        <v>43</v>
      </c>
      <c r="AA18" s="69">
        <v>32</v>
      </c>
      <c r="AB18" s="69">
        <v>24.5</v>
      </c>
      <c r="AC18" s="46">
        <v>8</v>
      </c>
      <c r="AD18" s="47">
        <v>12</v>
      </c>
      <c r="AE18" s="48">
        <f t="shared" si="7"/>
        <v>3.3711999999999999E-2</v>
      </c>
      <c r="AF18" s="46">
        <v>63</v>
      </c>
      <c r="AG18" s="49">
        <f t="shared" si="8"/>
        <v>22425.249169435217</v>
      </c>
      <c r="AH18" s="65">
        <v>3300</v>
      </c>
      <c r="AI18" s="51">
        <f t="shared" si="9"/>
        <v>0.14715555555555554</v>
      </c>
      <c r="AJ18" s="52" t="s">
        <v>83</v>
      </c>
      <c r="AK18" s="74">
        <v>0.23300000000000001</v>
      </c>
      <c r="AL18" s="51">
        <f t="shared" si="0"/>
        <v>0.47998000000000002</v>
      </c>
      <c r="AM18" s="51">
        <f t="shared" si="1"/>
        <v>2.6871355555555554</v>
      </c>
      <c r="AN18" s="54">
        <v>0</v>
      </c>
      <c r="AO18" s="51">
        <f t="shared" si="2"/>
        <v>0</v>
      </c>
      <c r="AP18" s="54">
        <v>0.05</v>
      </c>
      <c r="AQ18" s="51">
        <f t="shared" si="10"/>
        <v>0.12</v>
      </c>
      <c r="AR18" s="54">
        <v>0</v>
      </c>
      <c r="AS18" s="51">
        <f t="shared" si="11"/>
        <v>0</v>
      </c>
      <c r="AT18" s="42">
        <v>0</v>
      </c>
      <c r="AU18" s="54">
        <v>0</v>
      </c>
      <c r="AV18" s="51">
        <f t="shared" si="3"/>
        <v>0</v>
      </c>
      <c r="AW18" s="42">
        <v>0</v>
      </c>
      <c r="AX18" s="54">
        <v>0</v>
      </c>
      <c r="AY18" s="51">
        <f t="shared" si="12"/>
        <v>0</v>
      </c>
      <c r="AZ18" s="42">
        <v>0</v>
      </c>
      <c r="BA18" s="54">
        <v>0</v>
      </c>
      <c r="BB18" s="51">
        <f t="shared" si="13"/>
        <v>0</v>
      </c>
      <c r="BC18" s="54">
        <v>0.08</v>
      </c>
      <c r="BD18" s="51">
        <f t="shared" si="4"/>
        <v>0.192</v>
      </c>
      <c r="BE18" s="51">
        <f t="shared" si="14"/>
        <v>0.312</v>
      </c>
      <c r="BF18" s="51">
        <f t="shared" si="5"/>
        <v>2.9991355555555552</v>
      </c>
      <c r="BG18" s="55">
        <f t="shared" si="6"/>
        <v>-0.24963981481481473</v>
      </c>
      <c r="BH18" s="56">
        <v>2.4</v>
      </c>
      <c r="BI18" s="57">
        <v>6.99</v>
      </c>
      <c r="BJ18" s="55">
        <f t="shared" si="15"/>
        <v>0.6566523605150214</v>
      </c>
      <c r="BK18" s="57"/>
      <c r="BL18" s="58">
        <v>3000</v>
      </c>
      <c r="BM18" s="51">
        <f t="shared" si="16"/>
        <v>8997.4066666666658</v>
      </c>
      <c r="BN18" s="51">
        <f t="shared" si="17"/>
        <v>7200</v>
      </c>
      <c r="BO18" s="51">
        <f t="shared" si="18"/>
        <v>20970</v>
      </c>
      <c r="BP18" s="59">
        <v>8.43</v>
      </c>
      <c r="BQ18" s="75"/>
      <c r="BR18" s="76"/>
      <c r="BS18" s="76"/>
      <c r="BT18" s="76"/>
    </row>
    <row r="19" spans="1:72" s="77" customFormat="1" ht="90" customHeight="1" x14ac:dyDescent="0.25">
      <c r="A19" s="33">
        <v>18</v>
      </c>
      <c r="B19" s="40"/>
      <c r="C19" s="40"/>
      <c r="D19" s="78" t="s">
        <v>117</v>
      </c>
      <c r="E19" s="34" t="s">
        <v>118</v>
      </c>
      <c r="F19" s="34" t="s">
        <v>71</v>
      </c>
      <c r="G19" s="62" t="s">
        <v>128</v>
      </c>
      <c r="H19" s="34" t="s">
        <v>129</v>
      </c>
      <c r="I19" s="34" t="s">
        <v>74</v>
      </c>
      <c r="J19" s="79" t="s">
        <v>130</v>
      </c>
      <c r="K19" s="79" t="s">
        <v>130</v>
      </c>
      <c r="L19" s="80" t="s">
        <v>131</v>
      </c>
      <c r="M19" s="68" t="s">
        <v>78</v>
      </c>
      <c r="N19" s="40"/>
      <c r="O19" s="40"/>
      <c r="P19" s="71" t="s">
        <v>132</v>
      </c>
      <c r="Q19" s="40"/>
      <c r="R19" s="34" t="s">
        <v>80</v>
      </c>
      <c r="S19" s="57"/>
      <c r="T19" s="73">
        <f>'[36]Old Commitment Sheet'!D16</f>
        <v>2.35</v>
      </c>
      <c r="U19" s="34" t="s">
        <v>81</v>
      </c>
      <c r="V19" s="44" t="s">
        <v>133</v>
      </c>
      <c r="W19" s="45">
        <v>43</v>
      </c>
      <c r="X19" s="69">
        <f>8.5*4+2</f>
        <v>36</v>
      </c>
      <c r="Y19" s="69">
        <f>8.5*3+2</f>
        <v>27.5</v>
      </c>
      <c r="Z19" s="45">
        <v>43</v>
      </c>
      <c r="AA19" s="69">
        <f>8.5*4+2</f>
        <v>36</v>
      </c>
      <c r="AB19" s="69">
        <f>8.5*3+2</f>
        <v>27.5</v>
      </c>
      <c r="AC19" s="46">
        <v>8</v>
      </c>
      <c r="AD19" s="47">
        <v>12</v>
      </c>
      <c r="AE19" s="48">
        <f t="shared" si="7"/>
        <v>4.2569999999999997E-2</v>
      </c>
      <c r="AF19" s="46">
        <v>63</v>
      </c>
      <c r="AG19" s="49">
        <f t="shared" si="8"/>
        <v>17758.985200845666</v>
      </c>
      <c r="AH19" s="65">
        <v>3300</v>
      </c>
      <c r="AI19" s="51">
        <f t="shared" si="9"/>
        <v>0.18582142857142858</v>
      </c>
      <c r="AJ19" s="81" t="s">
        <v>134</v>
      </c>
      <c r="AK19" s="74">
        <v>0.47699999999999998</v>
      </c>
      <c r="AL19" s="51">
        <f t="shared" si="0"/>
        <v>1.1209499999999999</v>
      </c>
      <c r="AM19" s="51">
        <f t="shared" si="1"/>
        <v>3.6567714285714281</v>
      </c>
      <c r="AN19" s="54">
        <v>0</v>
      </c>
      <c r="AO19" s="51">
        <f t="shared" si="2"/>
        <v>0</v>
      </c>
      <c r="AP19" s="54">
        <v>0.05</v>
      </c>
      <c r="AQ19" s="51">
        <f t="shared" si="10"/>
        <v>0.27500000000000002</v>
      </c>
      <c r="AR19" s="54">
        <v>0</v>
      </c>
      <c r="AS19" s="51">
        <f t="shared" si="11"/>
        <v>0</v>
      </c>
      <c r="AT19" s="42">
        <v>0</v>
      </c>
      <c r="AU19" s="54">
        <v>0</v>
      </c>
      <c r="AV19" s="51">
        <f t="shared" si="3"/>
        <v>0</v>
      </c>
      <c r="AW19" s="42">
        <v>0</v>
      </c>
      <c r="AX19" s="54">
        <v>0</v>
      </c>
      <c r="AY19" s="51">
        <f t="shared" si="12"/>
        <v>0</v>
      </c>
      <c r="AZ19" s="42">
        <v>0</v>
      </c>
      <c r="BA19" s="54">
        <v>0</v>
      </c>
      <c r="BB19" s="51">
        <f t="shared" si="13"/>
        <v>0</v>
      </c>
      <c r="BC19" s="54">
        <v>0.08</v>
      </c>
      <c r="BD19" s="51">
        <f t="shared" si="4"/>
        <v>0.44</v>
      </c>
      <c r="BE19" s="51">
        <f t="shared" si="14"/>
        <v>0.71500000000000008</v>
      </c>
      <c r="BF19" s="51">
        <f t="shared" si="5"/>
        <v>4.371771428571428</v>
      </c>
      <c r="BG19" s="55">
        <f t="shared" si="6"/>
        <v>0.20513246753246764</v>
      </c>
      <c r="BH19" s="56">
        <v>5.5</v>
      </c>
      <c r="BI19" s="57">
        <v>12.99</v>
      </c>
      <c r="BJ19" s="55">
        <f t="shared" si="15"/>
        <v>0.57659738260200155</v>
      </c>
      <c r="BK19" s="57"/>
      <c r="BL19" s="82">
        <v>3000</v>
      </c>
      <c r="BM19" s="51">
        <f t="shared" si="16"/>
        <v>13115.314285714285</v>
      </c>
      <c r="BN19" s="51">
        <f t="shared" si="17"/>
        <v>16500</v>
      </c>
      <c r="BO19" s="51">
        <f t="shared" si="18"/>
        <v>38970</v>
      </c>
      <c r="BP19" s="59">
        <v>10.64</v>
      </c>
      <c r="BQ19" s="75"/>
      <c r="BR19" s="76"/>
      <c r="BS19" s="76"/>
      <c r="BT19" s="76"/>
    </row>
    <row r="20" spans="1:72" s="77" customFormat="1" ht="90" customHeight="1" x14ac:dyDescent="0.25">
      <c r="A20" s="33">
        <v>19</v>
      </c>
      <c r="B20" s="40"/>
      <c r="C20" s="40"/>
      <c r="D20" s="78" t="s">
        <v>117</v>
      </c>
      <c r="E20" s="34" t="s">
        <v>118</v>
      </c>
      <c r="F20" s="34" t="s">
        <v>71</v>
      </c>
      <c r="G20" s="62" t="s">
        <v>128</v>
      </c>
      <c r="H20" s="34" t="s">
        <v>129</v>
      </c>
      <c r="I20" s="34" t="s">
        <v>74</v>
      </c>
      <c r="J20" s="79" t="s">
        <v>130</v>
      </c>
      <c r="K20" s="79" t="s">
        <v>130</v>
      </c>
      <c r="L20" s="80" t="s">
        <v>131</v>
      </c>
      <c r="M20" s="68" t="s">
        <v>135</v>
      </c>
      <c r="N20" s="40"/>
      <c r="O20" s="40"/>
      <c r="P20" s="71" t="s">
        <v>136</v>
      </c>
      <c r="Q20" s="40"/>
      <c r="R20" s="34" t="s">
        <v>80</v>
      </c>
      <c r="S20" s="57"/>
      <c r="T20" s="73">
        <f>'[36]Old Commitment Sheet'!D17</f>
        <v>2.06</v>
      </c>
      <c r="U20" s="34" t="s">
        <v>81</v>
      </c>
      <c r="V20" s="44" t="s">
        <v>133</v>
      </c>
      <c r="W20" s="45">
        <v>43</v>
      </c>
      <c r="X20" s="69">
        <f>8.5*4+2</f>
        <v>36</v>
      </c>
      <c r="Y20" s="69">
        <f>8.5*3+2</f>
        <v>27.5</v>
      </c>
      <c r="Z20" s="45">
        <v>43</v>
      </c>
      <c r="AA20" s="69">
        <f>8.5*4+2</f>
        <v>36</v>
      </c>
      <c r="AB20" s="69">
        <f>8.5*3+2</f>
        <v>27.5</v>
      </c>
      <c r="AC20" s="46">
        <v>8</v>
      </c>
      <c r="AD20" s="47">
        <v>12</v>
      </c>
      <c r="AE20" s="48">
        <f t="shared" si="7"/>
        <v>4.2569999999999997E-2</v>
      </c>
      <c r="AF20" s="46">
        <v>63</v>
      </c>
      <c r="AG20" s="49">
        <f t="shared" si="8"/>
        <v>17758.985200845666</v>
      </c>
      <c r="AH20" s="65">
        <v>3300</v>
      </c>
      <c r="AI20" s="51">
        <f t="shared" si="9"/>
        <v>0.18582142857142858</v>
      </c>
      <c r="AJ20" s="81" t="s">
        <v>134</v>
      </c>
      <c r="AK20" s="74">
        <v>0.47699999999999998</v>
      </c>
      <c r="AL20" s="51">
        <f t="shared" si="0"/>
        <v>0.98261999999999994</v>
      </c>
      <c r="AM20" s="51">
        <f t="shared" si="1"/>
        <v>3.2284414285714282</v>
      </c>
      <c r="AN20" s="54">
        <v>0</v>
      </c>
      <c r="AO20" s="51">
        <f t="shared" si="2"/>
        <v>0</v>
      </c>
      <c r="AP20" s="54">
        <v>0.05</v>
      </c>
      <c r="AQ20" s="51">
        <f t="shared" si="10"/>
        <v>0.27500000000000002</v>
      </c>
      <c r="AR20" s="54">
        <v>0</v>
      </c>
      <c r="AS20" s="51">
        <f t="shared" si="11"/>
        <v>0</v>
      </c>
      <c r="AT20" s="42">
        <v>0</v>
      </c>
      <c r="AU20" s="54">
        <v>0</v>
      </c>
      <c r="AV20" s="51">
        <f t="shared" si="3"/>
        <v>0</v>
      </c>
      <c r="AW20" s="42">
        <v>0</v>
      </c>
      <c r="AX20" s="54">
        <v>0</v>
      </c>
      <c r="AY20" s="51">
        <f t="shared" si="12"/>
        <v>0</v>
      </c>
      <c r="AZ20" s="42">
        <v>0</v>
      </c>
      <c r="BA20" s="54">
        <v>0</v>
      </c>
      <c r="BB20" s="51">
        <f t="shared" si="13"/>
        <v>0</v>
      </c>
      <c r="BC20" s="54">
        <v>0.08</v>
      </c>
      <c r="BD20" s="51">
        <f t="shared" si="4"/>
        <v>0.44</v>
      </c>
      <c r="BE20" s="51">
        <f t="shared" si="14"/>
        <v>0.71500000000000008</v>
      </c>
      <c r="BF20" s="51">
        <f t="shared" si="5"/>
        <v>3.9434414285714281</v>
      </c>
      <c r="BG20" s="55">
        <f t="shared" si="6"/>
        <v>0.28301064935064946</v>
      </c>
      <c r="BH20" s="56">
        <v>5.5</v>
      </c>
      <c r="BI20" s="57">
        <v>12.99</v>
      </c>
      <c r="BJ20" s="55">
        <f t="shared" si="15"/>
        <v>0.57659738260200155</v>
      </c>
      <c r="BK20" s="57"/>
      <c r="BL20" s="82">
        <v>3000</v>
      </c>
      <c r="BM20" s="51">
        <f t="shared" si="16"/>
        <v>11830.324285714285</v>
      </c>
      <c r="BN20" s="51">
        <f t="shared" si="17"/>
        <v>16500</v>
      </c>
      <c r="BO20" s="51">
        <f t="shared" si="18"/>
        <v>38970</v>
      </c>
      <c r="BP20" s="59">
        <v>10.64</v>
      </c>
      <c r="BQ20" s="75"/>
      <c r="BR20" s="76"/>
      <c r="BS20" s="76"/>
      <c r="BT20" s="76"/>
    </row>
    <row r="21" spans="1:72" s="77" customFormat="1" ht="90" customHeight="1" x14ac:dyDescent="0.25">
      <c r="A21" s="33">
        <v>20</v>
      </c>
      <c r="B21" s="40"/>
      <c r="C21" s="40"/>
      <c r="D21" s="78" t="s">
        <v>117</v>
      </c>
      <c r="E21" s="34" t="s">
        <v>118</v>
      </c>
      <c r="F21" s="34" t="s">
        <v>71</v>
      </c>
      <c r="G21" s="62" t="s">
        <v>128</v>
      </c>
      <c r="H21" s="34" t="s">
        <v>129</v>
      </c>
      <c r="I21" s="34" t="s">
        <v>74</v>
      </c>
      <c r="J21" s="79" t="s">
        <v>130</v>
      </c>
      <c r="K21" s="79" t="s">
        <v>130</v>
      </c>
      <c r="L21" s="80" t="s">
        <v>131</v>
      </c>
      <c r="M21" s="68" t="s">
        <v>137</v>
      </c>
      <c r="N21" s="40"/>
      <c r="O21" s="40"/>
      <c r="P21" s="71" t="s">
        <v>138</v>
      </c>
      <c r="Q21" s="40"/>
      <c r="R21" s="34" t="s">
        <v>80</v>
      </c>
      <c r="S21" s="57"/>
      <c r="T21" s="73">
        <f>'[36]Old Commitment Sheet'!D18</f>
        <v>1.72</v>
      </c>
      <c r="U21" s="34" t="s">
        <v>81</v>
      </c>
      <c r="V21" s="44" t="s">
        <v>133</v>
      </c>
      <c r="W21" s="45">
        <v>43</v>
      </c>
      <c r="X21" s="69">
        <f>8.5*4+2</f>
        <v>36</v>
      </c>
      <c r="Y21" s="69">
        <f>8.5*3+2</f>
        <v>27.5</v>
      </c>
      <c r="Z21" s="45">
        <v>43</v>
      </c>
      <c r="AA21" s="69">
        <f>8.5*4+2</f>
        <v>36</v>
      </c>
      <c r="AB21" s="69">
        <f>8.5*3+2</f>
        <v>27.5</v>
      </c>
      <c r="AC21" s="46">
        <v>8</v>
      </c>
      <c r="AD21" s="47">
        <v>12</v>
      </c>
      <c r="AE21" s="48">
        <f t="shared" si="7"/>
        <v>4.2569999999999997E-2</v>
      </c>
      <c r="AF21" s="46">
        <v>63</v>
      </c>
      <c r="AG21" s="49">
        <f t="shared" si="8"/>
        <v>17758.985200845666</v>
      </c>
      <c r="AH21" s="65">
        <v>3300</v>
      </c>
      <c r="AI21" s="51">
        <f t="shared" si="9"/>
        <v>0.18582142857142858</v>
      </c>
      <c r="AJ21" s="81" t="s">
        <v>134</v>
      </c>
      <c r="AK21" s="74">
        <v>0.47699999999999998</v>
      </c>
      <c r="AL21" s="51">
        <f t="shared" si="0"/>
        <v>0.82043999999999995</v>
      </c>
      <c r="AM21" s="51">
        <f t="shared" si="1"/>
        <v>2.7262614285714286</v>
      </c>
      <c r="AN21" s="54">
        <v>0</v>
      </c>
      <c r="AO21" s="51">
        <f t="shared" si="2"/>
        <v>0</v>
      </c>
      <c r="AP21" s="54">
        <v>0.05</v>
      </c>
      <c r="AQ21" s="51">
        <f t="shared" si="10"/>
        <v>0.27500000000000002</v>
      </c>
      <c r="AR21" s="54">
        <v>0</v>
      </c>
      <c r="AS21" s="51">
        <f t="shared" si="11"/>
        <v>0</v>
      </c>
      <c r="AT21" s="42">
        <v>0</v>
      </c>
      <c r="AU21" s="54">
        <v>0</v>
      </c>
      <c r="AV21" s="51">
        <f t="shared" si="3"/>
        <v>0</v>
      </c>
      <c r="AW21" s="42">
        <v>0</v>
      </c>
      <c r="AX21" s="54">
        <v>0</v>
      </c>
      <c r="AY21" s="51">
        <f t="shared" si="12"/>
        <v>0</v>
      </c>
      <c r="AZ21" s="42">
        <v>0</v>
      </c>
      <c r="BA21" s="54">
        <v>0</v>
      </c>
      <c r="BB21" s="51">
        <f t="shared" si="13"/>
        <v>0</v>
      </c>
      <c r="BC21" s="54">
        <v>0.08</v>
      </c>
      <c r="BD21" s="51">
        <f t="shared" si="4"/>
        <v>0.44</v>
      </c>
      <c r="BE21" s="51">
        <f t="shared" si="14"/>
        <v>0.71500000000000008</v>
      </c>
      <c r="BF21" s="51">
        <f t="shared" si="5"/>
        <v>3.4412614285714289</v>
      </c>
      <c r="BG21" s="55">
        <f t="shared" si="6"/>
        <v>0.37431610389610381</v>
      </c>
      <c r="BH21" s="56">
        <v>5.5</v>
      </c>
      <c r="BI21" s="57">
        <v>12.99</v>
      </c>
      <c r="BJ21" s="55">
        <f t="shared" si="15"/>
        <v>0.57659738260200155</v>
      </c>
      <c r="BK21" s="57"/>
      <c r="BL21" s="82">
        <v>3000</v>
      </c>
      <c r="BM21" s="51">
        <f t="shared" si="16"/>
        <v>10323.784285714286</v>
      </c>
      <c r="BN21" s="51">
        <f t="shared" si="17"/>
        <v>16500</v>
      </c>
      <c r="BO21" s="51">
        <f t="shared" si="18"/>
        <v>38970</v>
      </c>
      <c r="BP21" s="59">
        <v>10.64</v>
      </c>
      <c r="BQ21" s="75"/>
      <c r="BR21" s="76"/>
      <c r="BS21" s="76"/>
      <c r="BT21" s="76"/>
    </row>
    <row r="22" spans="1:72" s="77" customFormat="1" ht="90" customHeight="1" x14ac:dyDescent="0.25">
      <c r="A22" s="33">
        <v>21</v>
      </c>
      <c r="B22" s="40"/>
      <c r="C22" s="40"/>
      <c r="D22" s="78" t="s">
        <v>117</v>
      </c>
      <c r="E22" s="34" t="s">
        <v>118</v>
      </c>
      <c r="F22" s="34" t="s">
        <v>71</v>
      </c>
      <c r="G22" s="62" t="s">
        <v>128</v>
      </c>
      <c r="H22" s="34" t="s">
        <v>129</v>
      </c>
      <c r="I22" s="34" t="s">
        <v>74</v>
      </c>
      <c r="J22" s="79" t="s">
        <v>130</v>
      </c>
      <c r="K22" s="79" t="s">
        <v>130</v>
      </c>
      <c r="L22" s="80" t="s">
        <v>131</v>
      </c>
      <c r="M22" s="68" t="s">
        <v>84</v>
      </c>
      <c r="N22" s="40"/>
      <c r="O22" s="40"/>
      <c r="P22" s="71" t="s">
        <v>139</v>
      </c>
      <c r="Q22" s="40"/>
      <c r="R22" s="34" t="s">
        <v>80</v>
      </c>
      <c r="S22" s="57"/>
      <c r="T22" s="73">
        <f>'[36]Old Commitment Sheet'!D19</f>
        <v>0</v>
      </c>
      <c r="U22" s="34" t="s">
        <v>81</v>
      </c>
      <c r="V22" s="44" t="s">
        <v>133</v>
      </c>
      <c r="W22" s="45">
        <v>43</v>
      </c>
      <c r="X22" s="69">
        <f>8.5*4+2</f>
        <v>36</v>
      </c>
      <c r="Y22" s="69">
        <f>8.5*3+2</f>
        <v>27.5</v>
      </c>
      <c r="Z22" s="45">
        <v>43</v>
      </c>
      <c r="AA22" s="69">
        <f>8.5*4+2</f>
        <v>36</v>
      </c>
      <c r="AB22" s="69">
        <f>8.5*3+2</f>
        <v>27.5</v>
      </c>
      <c r="AC22" s="46">
        <v>8</v>
      </c>
      <c r="AD22" s="47">
        <v>12</v>
      </c>
      <c r="AE22" s="48">
        <f t="shared" si="7"/>
        <v>4.2569999999999997E-2</v>
      </c>
      <c r="AF22" s="46">
        <v>63</v>
      </c>
      <c r="AG22" s="49">
        <f t="shared" si="8"/>
        <v>17758.985200845666</v>
      </c>
      <c r="AH22" s="65">
        <v>3300</v>
      </c>
      <c r="AI22" s="51">
        <f t="shared" si="9"/>
        <v>0.18582142857142858</v>
      </c>
      <c r="AJ22" s="81" t="s">
        <v>134</v>
      </c>
      <c r="AK22" s="74">
        <v>0.47699999999999998</v>
      </c>
      <c r="AL22" s="51">
        <f t="shared" si="0"/>
        <v>0</v>
      </c>
      <c r="AM22" s="51">
        <f t="shared" si="1"/>
        <v>0.18582142857142858</v>
      </c>
      <c r="AN22" s="54">
        <v>0</v>
      </c>
      <c r="AO22" s="51">
        <f t="shared" si="2"/>
        <v>0</v>
      </c>
      <c r="AP22" s="54">
        <v>0.05</v>
      </c>
      <c r="AQ22" s="51">
        <f t="shared" si="10"/>
        <v>0.27500000000000002</v>
      </c>
      <c r="AR22" s="54">
        <v>0</v>
      </c>
      <c r="AS22" s="51">
        <f t="shared" si="11"/>
        <v>0</v>
      </c>
      <c r="AT22" s="42">
        <v>0</v>
      </c>
      <c r="AU22" s="54">
        <v>0</v>
      </c>
      <c r="AV22" s="51">
        <f t="shared" si="3"/>
        <v>0</v>
      </c>
      <c r="AW22" s="42">
        <v>0</v>
      </c>
      <c r="AX22" s="54">
        <v>0</v>
      </c>
      <c r="AY22" s="51">
        <f t="shared" si="12"/>
        <v>0</v>
      </c>
      <c r="AZ22" s="42">
        <v>0</v>
      </c>
      <c r="BA22" s="54">
        <v>0</v>
      </c>
      <c r="BB22" s="51">
        <f t="shared" si="13"/>
        <v>0</v>
      </c>
      <c r="BC22" s="54">
        <v>0.08</v>
      </c>
      <c r="BD22" s="51">
        <f t="shared" si="4"/>
        <v>0.44</v>
      </c>
      <c r="BE22" s="51">
        <f t="shared" si="14"/>
        <v>0.71500000000000008</v>
      </c>
      <c r="BF22" s="51">
        <f t="shared" si="5"/>
        <v>0.90082142857142866</v>
      </c>
      <c r="BG22" s="55">
        <f t="shared" si="6"/>
        <v>0.83621428571428569</v>
      </c>
      <c r="BH22" s="56">
        <v>5.5</v>
      </c>
      <c r="BI22" s="57">
        <v>12.99</v>
      </c>
      <c r="BJ22" s="55">
        <f t="shared" si="15"/>
        <v>0.57659738260200155</v>
      </c>
      <c r="BK22" s="57"/>
      <c r="BL22" s="82">
        <v>3000</v>
      </c>
      <c r="BM22" s="51">
        <f t="shared" si="16"/>
        <v>2702.4642857142858</v>
      </c>
      <c r="BN22" s="51">
        <f t="shared" si="17"/>
        <v>16500</v>
      </c>
      <c r="BO22" s="51">
        <f t="shared" si="18"/>
        <v>38970</v>
      </c>
      <c r="BP22" s="59">
        <v>10.64</v>
      </c>
      <c r="BQ22" s="75"/>
      <c r="BR22" s="76"/>
      <c r="BS22" s="76"/>
      <c r="BT22" s="76"/>
    </row>
    <row r="23" spans="1:72" s="77" customFormat="1" ht="90" customHeight="1" x14ac:dyDescent="0.25">
      <c r="A23" s="33">
        <v>22</v>
      </c>
      <c r="B23" s="40"/>
      <c r="C23" s="40"/>
      <c r="D23" s="66" t="s">
        <v>117</v>
      </c>
      <c r="E23" s="34" t="s">
        <v>118</v>
      </c>
      <c r="F23" s="34" t="s">
        <v>71</v>
      </c>
      <c r="G23" s="62" t="s">
        <v>140</v>
      </c>
      <c r="H23" s="34" t="s">
        <v>73</v>
      </c>
      <c r="I23" s="34" t="s">
        <v>74</v>
      </c>
      <c r="J23" s="80" t="s">
        <v>95</v>
      </c>
      <c r="K23" s="80" t="s">
        <v>95</v>
      </c>
      <c r="L23" s="79" t="s">
        <v>141</v>
      </c>
      <c r="M23" s="64" t="s">
        <v>90</v>
      </c>
      <c r="N23" s="40"/>
      <c r="O23" s="40"/>
      <c r="P23" s="71" t="s">
        <v>142</v>
      </c>
      <c r="Q23" s="40"/>
      <c r="R23" s="34" t="s">
        <v>80</v>
      </c>
      <c r="S23" s="57"/>
      <c r="T23" s="73">
        <f>'[36]Old Commitment Sheet'!D17</f>
        <v>2.06</v>
      </c>
      <c r="U23" s="34" t="s">
        <v>81</v>
      </c>
      <c r="V23" s="44" t="s">
        <v>82</v>
      </c>
      <c r="W23" s="69">
        <v>47</v>
      </c>
      <c r="X23" s="69">
        <v>38</v>
      </c>
      <c r="Y23" s="69">
        <v>29</v>
      </c>
      <c r="Z23" s="69">
        <v>47</v>
      </c>
      <c r="AA23" s="69">
        <v>38</v>
      </c>
      <c r="AB23" s="69">
        <v>29</v>
      </c>
      <c r="AC23" s="46">
        <v>8</v>
      </c>
      <c r="AD23" s="69">
        <v>12</v>
      </c>
      <c r="AE23" s="48">
        <f t="shared" si="7"/>
        <v>5.1794E-2</v>
      </c>
      <c r="AF23" s="46">
        <v>63</v>
      </c>
      <c r="AG23" s="49">
        <f t="shared" si="8"/>
        <v>14596.285284009729</v>
      </c>
      <c r="AH23" s="65">
        <v>3300</v>
      </c>
      <c r="AI23" s="51">
        <f t="shared" si="9"/>
        <v>0.22608492063492067</v>
      </c>
      <c r="AJ23" s="52" t="s">
        <v>83</v>
      </c>
      <c r="AK23" s="74">
        <v>0.33300000000000002</v>
      </c>
      <c r="AL23" s="51">
        <f t="shared" si="0"/>
        <v>0.68598000000000003</v>
      </c>
      <c r="AM23" s="51">
        <f t="shared" si="1"/>
        <v>2.9720649206349208</v>
      </c>
      <c r="AN23" s="54">
        <v>0</v>
      </c>
      <c r="AO23" s="51">
        <f t="shared" si="2"/>
        <v>0</v>
      </c>
      <c r="AP23" s="74">
        <v>0.05</v>
      </c>
      <c r="AQ23" s="51">
        <f t="shared" si="10"/>
        <v>0.21000000000000002</v>
      </c>
      <c r="AR23" s="54">
        <v>0</v>
      </c>
      <c r="AS23" s="51">
        <f t="shared" si="11"/>
        <v>0</v>
      </c>
      <c r="AT23" s="42">
        <v>0</v>
      </c>
      <c r="AU23" s="54">
        <v>0</v>
      </c>
      <c r="AV23" s="51">
        <f t="shared" si="3"/>
        <v>0</v>
      </c>
      <c r="AW23" s="42">
        <v>0</v>
      </c>
      <c r="AX23" s="54">
        <v>0</v>
      </c>
      <c r="AY23" s="51">
        <f t="shared" si="12"/>
        <v>0</v>
      </c>
      <c r="AZ23" s="42">
        <v>0</v>
      </c>
      <c r="BA23" s="54">
        <v>0</v>
      </c>
      <c r="BB23" s="51">
        <f t="shared" si="13"/>
        <v>0</v>
      </c>
      <c r="BC23" s="54">
        <v>0.08</v>
      </c>
      <c r="BD23" s="51">
        <f t="shared" si="4"/>
        <v>0.33600000000000002</v>
      </c>
      <c r="BE23" s="51">
        <f t="shared" si="14"/>
        <v>0.54600000000000004</v>
      </c>
      <c r="BF23" s="51">
        <f t="shared" si="5"/>
        <v>3.518064920634921</v>
      </c>
      <c r="BG23" s="55">
        <f t="shared" si="6"/>
        <v>0.16236549508692361</v>
      </c>
      <c r="BH23" s="56">
        <v>4.2</v>
      </c>
      <c r="BI23" s="57">
        <v>12.99</v>
      </c>
      <c r="BJ23" s="55">
        <f t="shared" si="15"/>
        <v>0.6766743648960738</v>
      </c>
      <c r="BK23" s="57"/>
      <c r="BL23" s="82">
        <v>3000</v>
      </c>
      <c r="BM23" s="51">
        <f t="shared" si="16"/>
        <v>10554.194761904762</v>
      </c>
      <c r="BN23" s="51">
        <f t="shared" si="17"/>
        <v>12600</v>
      </c>
      <c r="BO23" s="51">
        <f t="shared" si="18"/>
        <v>38970</v>
      </c>
      <c r="BP23" s="59">
        <v>12.95</v>
      </c>
      <c r="BQ23" s="75"/>
      <c r="BR23" s="76"/>
      <c r="BS23" s="76"/>
      <c r="BT23" s="76"/>
    </row>
    <row r="24" spans="1:72" s="77" customFormat="1" ht="90" customHeight="1" x14ac:dyDescent="0.25">
      <c r="A24" s="33">
        <v>23</v>
      </c>
      <c r="B24" s="40"/>
      <c r="C24" s="40"/>
      <c r="D24" s="66" t="s">
        <v>117</v>
      </c>
      <c r="E24" s="34" t="s">
        <v>118</v>
      </c>
      <c r="F24" s="34" t="s">
        <v>71</v>
      </c>
      <c r="G24" s="62" t="s">
        <v>140</v>
      </c>
      <c r="H24" s="34" t="s">
        <v>73</v>
      </c>
      <c r="I24" s="34" t="s">
        <v>74</v>
      </c>
      <c r="J24" s="80" t="s">
        <v>95</v>
      </c>
      <c r="K24" s="80" t="s">
        <v>95</v>
      </c>
      <c r="L24" s="79" t="s">
        <v>141</v>
      </c>
      <c r="M24" s="64" t="s">
        <v>143</v>
      </c>
      <c r="N24" s="40"/>
      <c r="O24" s="40"/>
      <c r="P24" s="71" t="s">
        <v>144</v>
      </c>
      <c r="Q24" s="40"/>
      <c r="R24" s="34" t="s">
        <v>80</v>
      </c>
      <c r="S24" s="57"/>
      <c r="T24" s="73">
        <f>'[36]Old Commitment Sheet'!D18</f>
        <v>1.72</v>
      </c>
      <c r="U24" s="34" t="s">
        <v>81</v>
      </c>
      <c r="V24" s="44" t="s">
        <v>82</v>
      </c>
      <c r="W24" s="69">
        <v>47</v>
      </c>
      <c r="X24" s="69">
        <v>38</v>
      </c>
      <c r="Y24" s="69">
        <v>29</v>
      </c>
      <c r="Z24" s="69">
        <v>47</v>
      </c>
      <c r="AA24" s="69">
        <v>38</v>
      </c>
      <c r="AB24" s="69">
        <v>29</v>
      </c>
      <c r="AC24" s="46">
        <v>8</v>
      </c>
      <c r="AD24" s="69">
        <v>12</v>
      </c>
      <c r="AE24" s="48">
        <f t="shared" si="7"/>
        <v>5.1794E-2</v>
      </c>
      <c r="AF24" s="46">
        <v>63</v>
      </c>
      <c r="AG24" s="49">
        <f t="shared" si="8"/>
        <v>14596.285284009729</v>
      </c>
      <c r="AH24" s="65">
        <v>3300</v>
      </c>
      <c r="AI24" s="51">
        <f t="shared" si="9"/>
        <v>0.22608492063492067</v>
      </c>
      <c r="AJ24" s="52" t="s">
        <v>83</v>
      </c>
      <c r="AK24" s="74">
        <v>0.33300000000000002</v>
      </c>
      <c r="AL24" s="51">
        <f t="shared" si="0"/>
        <v>0.57276000000000005</v>
      </c>
      <c r="AM24" s="51">
        <f t="shared" si="1"/>
        <v>2.5188449206349208</v>
      </c>
      <c r="AN24" s="54">
        <v>0</v>
      </c>
      <c r="AO24" s="51">
        <f t="shared" si="2"/>
        <v>0</v>
      </c>
      <c r="AP24" s="74">
        <v>0.05</v>
      </c>
      <c r="AQ24" s="51">
        <f t="shared" si="10"/>
        <v>0.21000000000000002</v>
      </c>
      <c r="AR24" s="54">
        <v>0</v>
      </c>
      <c r="AS24" s="51">
        <f t="shared" si="11"/>
        <v>0</v>
      </c>
      <c r="AT24" s="42">
        <v>0</v>
      </c>
      <c r="AU24" s="54">
        <v>0</v>
      </c>
      <c r="AV24" s="51">
        <f t="shared" si="3"/>
        <v>0</v>
      </c>
      <c r="AW24" s="42">
        <v>0</v>
      </c>
      <c r="AX24" s="54">
        <v>0</v>
      </c>
      <c r="AY24" s="51">
        <f t="shared" si="12"/>
        <v>0</v>
      </c>
      <c r="AZ24" s="42">
        <v>0</v>
      </c>
      <c r="BA24" s="54">
        <v>0</v>
      </c>
      <c r="BB24" s="51">
        <f t="shared" si="13"/>
        <v>0</v>
      </c>
      <c r="BC24" s="54">
        <v>0.08</v>
      </c>
      <c r="BD24" s="51">
        <f t="shared" si="4"/>
        <v>0.33600000000000002</v>
      </c>
      <c r="BE24" s="51">
        <f t="shared" si="14"/>
        <v>0.54600000000000004</v>
      </c>
      <c r="BF24" s="51">
        <f t="shared" si="5"/>
        <v>3.0648449206349211</v>
      </c>
      <c r="BG24" s="55">
        <f t="shared" si="6"/>
        <v>0.27027501889644739</v>
      </c>
      <c r="BH24" s="56">
        <v>4.2</v>
      </c>
      <c r="BI24" s="57">
        <v>12.99</v>
      </c>
      <c r="BJ24" s="55">
        <f t="shared" si="15"/>
        <v>0.6766743648960738</v>
      </c>
      <c r="BK24" s="57"/>
      <c r="BL24" s="82">
        <v>3000</v>
      </c>
      <c r="BM24" s="51">
        <f t="shared" si="16"/>
        <v>9194.5347619047625</v>
      </c>
      <c r="BN24" s="51">
        <f t="shared" si="17"/>
        <v>12600</v>
      </c>
      <c r="BO24" s="51">
        <f t="shared" si="18"/>
        <v>38970</v>
      </c>
      <c r="BP24" s="59">
        <v>12.95</v>
      </c>
      <c r="BQ24" s="75"/>
      <c r="BR24" s="76"/>
      <c r="BS24" s="76"/>
      <c r="BT24" s="76"/>
    </row>
    <row r="25" spans="1:72" s="77" customFormat="1" ht="90" customHeight="1" x14ac:dyDescent="0.25">
      <c r="A25" s="33">
        <v>24</v>
      </c>
      <c r="B25" s="40"/>
      <c r="C25" s="40"/>
      <c r="D25" s="66" t="s">
        <v>117</v>
      </c>
      <c r="E25" s="34" t="s">
        <v>118</v>
      </c>
      <c r="F25" s="34" t="s">
        <v>71</v>
      </c>
      <c r="G25" s="62" t="s">
        <v>140</v>
      </c>
      <c r="H25" s="34" t="s">
        <v>73</v>
      </c>
      <c r="I25" s="34" t="s">
        <v>74</v>
      </c>
      <c r="J25" s="80" t="s">
        <v>95</v>
      </c>
      <c r="K25" s="80" t="s">
        <v>95</v>
      </c>
      <c r="L25" s="79" t="s">
        <v>141</v>
      </c>
      <c r="M25" s="64" t="s">
        <v>145</v>
      </c>
      <c r="N25" s="40"/>
      <c r="O25" s="40"/>
      <c r="P25" s="71" t="s">
        <v>146</v>
      </c>
      <c r="Q25" s="40"/>
      <c r="R25" s="34" t="s">
        <v>80</v>
      </c>
      <c r="S25" s="57"/>
      <c r="T25" s="73">
        <f>'[36]Old Commitment Sheet'!D19</f>
        <v>0</v>
      </c>
      <c r="U25" s="34" t="s">
        <v>81</v>
      </c>
      <c r="V25" s="44" t="s">
        <v>82</v>
      </c>
      <c r="W25" s="69">
        <v>47</v>
      </c>
      <c r="X25" s="69">
        <v>38</v>
      </c>
      <c r="Y25" s="69">
        <v>29</v>
      </c>
      <c r="Z25" s="69">
        <v>47</v>
      </c>
      <c r="AA25" s="69">
        <v>38</v>
      </c>
      <c r="AB25" s="69">
        <v>29</v>
      </c>
      <c r="AC25" s="46">
        <v>8</v>
      </c>
      <c r="AD25" s="69">
        <v>12</v>
      </c>
      <c r="AE25" s="48">
        <f t="shared" si="7"/>
        <v>5.1794E-2</v>
      </c>
      <c r="AF25" s="46">
        <v>63</v>
      </c>
      <c r="AG25" s="49">
        <f t="shared" si="8"/>
        <v>14596.285284009729</v>
      </c>
      <c r="AH25" s="65">
        <v>3300</v>
      </c>
      <c r="AI25" s="51">
        <f t="shared" si="9"/>
        <v>0.22608492063492067</v>
      </c>
      <c r="AJ25" s="52" t="s">
        <v>83</v>
      </c>
      <c r="AK25" s="74">
        <v>0.33300000000000002</v>
      </c>
      <c r="AL25" s="51">
        <f t="shared" si="0"/>
        <v>0</v>
      </c>
      <c r="AM25" s="51">
        <f t="shared" si="1"/>
        <v>0.22608492063492067</v>
      </c>
      <c r="AN25" s="54">
        <v>0</v>
      </c>
      <c r="AO25" s="51">
        <f t="shared" si="2"/>
        <v>0</v>
      </c>
      <c r="AP25" s="74">
        <v>0.05</v>
      </c>
      <c r="AQ25" s="51">
        <f t="shared" si="10"/>
        <v>0.21000000000000002</v>
      </c>
      <c r="AR25" s="54">
        <v>0</v>
      </c>
      <c r="AS25" s="51">
        <f t="shared" si="11"/>
        <v>0</v>
      </c>
      <c r="AT25" s="42">
        <v>0</v>
      </c>
      <c r="AU25" s="54">
        <v>0</v>
      </c>
      <c r="AV25" s="51">
        <f t="shared" si="3"/>
        <v>0</v>
      </c>
      <c r="AW25" s="42">
        <v>0</v>
      </c>
      <c r="AX25" s="54">
        <v>0</v>
      </c>
      <c r="AY25" s="51">
        <f t="shared" si="12"/>
        <v>0</v>
      </c>
      <c r="AZ25" s="42">
        <v>0</v>
      </c>
      <c r="BA25" s="54">
        <v>0</v>
      </c>
      <c r="BB25" s="51">
        <f t="shared" si="13"/>
        <v>0</v>
      </c>
      <c r="BC25" s="54">
        <v>0.08</v>
      </c>
      <c r="BD25" s="51">
        <f t="shared" si="4"/>
        <v>0.33600000000000002</v>
      </c>
      <c r="BE25" s="51">
        <f t="shared" si="14"/>
        <v>0.54600000000000004</v>
      </c>
      <c r="BF25" s="51">
        <f t="shared" si="5"/>
        <v>0.77208492063492073</v>
      </c>
      <c r="BG25" s="55">
        <f t="shared" si="6"/>
        <v>0.81617025699168555</v>
      </c>
      <c r="BH25" s="56">
        <v>4.2</v>
      </c>
      <c r="BI25" s="57">
        <v>12.99</v>
      </c>
      <c r="BJ25" s="55">
        <f t="shared" si="15"/>
        <v>0.6766743648960738</v>
      </c>
      <c r="BK25" s="57"/>
      <c r="BL25" s="82">
        <v>3000</v>
      </c>
      <c r="BM25" s="51">
        <f t="shared" si="16"/>
        <v>2316.2547619047623</v>
      </c>
      <c r="BN25" s="51">
        <f t="shared" si="17"/>
        <v>12600</v>
      </c>
      <c r="BO25" s="51">
        <f t="shared" si="18"/>
        <v>38970</v>
      </c>
      <c r="BP25" s="59">
        <v>12.95</v>
      </c>
      <c r="BQ25" s="75"/>
      <c r="BR25" s="76"/>
      <c r="BS25" s="76"/>
      <c r="BT25" s="76"/>
    </row>
    <row r="26" spans="1:72" s="77" customFormat="1" ht="90" customHeight="1" x14ac:dyDescent="0.25">
      <c r="A26" s="33">
        <v>25</v>
      </c>
      <c r="B26" s="40"/>
      <c r="C26" s="40"/>
      <c r="D26" s="66" t="s">
        <v>117</v>
      </c>
      <c r="E26" s="34" t="s">
        <v>118</v>
      </c>
      <c r="F26" s="34" t="s">
        <v>71</v>
      </c>
      <c r="G26" s="69" t="s">
        <v>147</v>
      </c>
      <c r="H26" s="34" t="s">
        <v>73</v>
      </c>
      <c r="I26" s="34" t="s">
        <v>74</v>
      </c>
      <c r="J26" s="66" t="s">
        <v>76</v>
      </c>
      <c r="K26" s="66" t="s">
        <v>76</v>
      </c>
      <c r="L26" s="66" t="s">
        <v>148</v>
      </c>
      <c r="M26" s="83" t="s">
        <v>149</v>
      </c>
      <c r="N26" s="40"/>
      <c r="O26" s="40"/>
      <c r="P26" s="71" t="s">
        <v>150</v>
      </c>
      <c r="Q26" s="40"/>
      <c r="R26" s="34" t="s">
        <v>80</v>
      </c>
      <c r="S26" s="57"/>
      <c r="T26" s="73">
        <f>'[36]Old Commitment Sheet'!D18</f>
        <v>1.72</v>
      </c>
      <c r="U26" s="34" t="s">
        <v>81</v>
      </c>
      <c r="V26" s="44" t="s">
        <v>82</v>
      </c>
      <c r="W26" s="84">
        <v>45</v>
      </c>
      <c r="X26" s="84">
        <v>25</v>
      </c>
      <c r="Y26" s="84">
        <v>17</v>
      </c>
      <c r="Z26" s="84">
        <v>45</v>
      </c>
      <c r="AA26" s="84">
        <v>25</v>
      </c>
      <c r="AB26" s="84">
        <v>17</v>
      </c>
      <c r="AC26" s="46">
        <v>8</v>
      </c>
      <c r="AD26" s="84">
        <v>6</v>
      </c>
      <c r="AE26" s="48">
        <f t="shared" si="7"/>
        <v>1.9125E-2</v>
      </c>
      <c r="AF26" s="46">
        <v>63</v>
      </c>
      <c r="AG26" s="49">
        <f t="shared" si="8"/>
        <v>19764.705882352941</v>
      </c>
      <c r="AH26" s="65">
        <v>3300</v>
      </c>
      <c r="AI26" s="51">
        <f t="shared" si="9"/>
        <v>0.16696428571428573</v>
      </c>
      <c r="AJ26" s="52" t="s">
        <v>83</v>
      </c>
      <c r="AK26" s="74">
        <v>0.23300000000000001</v>
      </c>
      <c r="AL26" s="51">
        <f t="shared" si="0"/>
        <v>0.40076000000000001</v>
      </c>
      <c r="AM26" s="51">
        <f t="shared" si="1"/>
        <v>2.2877242857142859</v>
      </c>
      <c r="AN26" s="54">
        <v>0</v>
      </c>
      <c r="AO26" s="51">
        <f t="shared" si="2"/>
        <v>0</v>
      </c>
      <c r="AP26" s="74">
        <v>0.05</v>
      </c>
      <c r="AQ26" s="51">
        <f t="shared" si="10"/>
        <v>0.19</v>
      </c>
      <c r="AR26" s="54">
        <v>0</v>
      </c>
      <c r="AS26" s="51">
        <f t="shared" si="11"/>
        <v>0</v>
      </c>
      <c r="AT26" s="42">
        <v>0</v>
      </c>
      <c r="AU26" s="54">
        <v>0</v>
      </c>
      <c r="AV26" s="51">
        <f t="shared" si="3"/>
        <v>0</v>
      </c>
      <c r="AW26" s="42">
        <v>0</v>
      </c>
      <c r="AX26" s="54">
        <v>0</v>
      </c>
      <c r="AY26" s="51">
        <f t="shared" si="12"/>
        <v>0</v>
      </c>
      <c r="AZ26" s="42">
        <v>0</v>
      </c>
      <c r="BA26" s="54">
        <v>0</v>
      </c>
      <c r="BB26" s="51">
        <f t="shared" si="13"/>
        <v>0</v>
      </c>
      <c r="BC26" s="54">
        <v>0.08</v>
      </c>
      <c r="BD26" s="51">
        <f t="shared" si="4"/>
        <v>0.30399999999999999</v>
      </c>
      <c r="BE26" s="51">
        <f t="shared" si="14"/>
        <v>0.49399999999999999</v>
      </c>
      <c r="BF26" s="51">
        <f t="shared" si="5"/>
        <v>2.7817242857142856</v>
      </c>
      <c r="BG26" s="55">
        <f t="shared" si="6"/>
        <v>0.26796729323308272</v>
      </c>
      <c r="BH26" s="56">
        <v>3.8</v>
      </c>
      <c r="BI26" s="57">
        <v>12.99</v>
      </c>
      <c r="BJ26" s="55">
        <f t="shared" si="15"/>
        <v>0.70746728252501934</v>
      </c>
      <c r="BK26" s="57"/>
      <c r="BL26" s="58">
        <v>3000</v>
      </c>
      <c r="BM26" s="51">
        <f t="shared" si="16"/>
        <v>8345.1728571428575</v>
      </c>
      <c r="BN26" s="51">
        <f t="shared" si="17"/>
        <v>11400</v>
      </c>
      <c r="BO26" s="51">
        <f t="shared" si="18"/>
        <v>38970</v>
      </c>
      <c r="BP26" s="59">
        <v>9.56</v>
      </c>
      <c r="BQ26" s="75"/>
      <c r="BR26" s="76"/>
      <c r="BS26" s="76"/>
      <c r="BT26" s="76"/>
    </row>
    <row r="27" spans="1:72" x14ac:dyDescent="0.35">
      <c r="BG27" s="5"/>
      <c r="BI27" s="4"/>
      <c r="BJ27" s="5"/>
      <c r="BL27" s="86"/>
    </row>
  </sheetData>
  <sheetProtection insertRows="0" deleteRows="0" sort="0"/>
  <protectedRanges>
    <protectedRange sqref="BH28:BH269 A27:J269 L27:N269 BL27 P27:AO269 AK13 BI13 BJ2:BJ13 AL2:AO13 N2:N26 AE2:AG26 AI2:AI26 BC2:BG269 AK14:AO26 A2:C26 E2:F26 H2:I26 Q2:U26 AT2:AV269 BI14:BJ27 BP2:BP26" name="Range1"/>
    <protectedRange sqref="AC2:AC26" name="Range1_2"/>
    <protectedRange sqref="AK2:AK12" name="Range1_4"/>
    <protectedRange sqref="BI2:BI12" name="Range1_5"/>
    <protectedRange sqref="AP2:AS231" name="Range1_1"/>
    <protectedRange sqref="AW2:BB231" name="Range1_7"/>
    <protectedRange sqref="K27:K272" name="Range1_1_1"/>
    <protectedRange sqref="O2:O267" name="Range1_8"/>
    <protectedRange sqref="BK2:BK267" name="Range1_9"/>
    <protectedRange sqref="P2:P8" name="Range1_6_1_1_2_1_1"/>
  </protectedRanges>
  <phoneticPr fontId="2" type="noConversion"/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2025-11-19T04:47:42Z</dcterms:created>
  <dcterms:modified xsi:type="dcterms:W3CDTF">2025-11-19T04:53:34Z</dcterms:modified>
</cp:coreProperties>
</file>