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4DBE4814-E2BE-4DC0-8B4D-0105535ADBF8}" xr6:coauthVersionLast="47" xr6:coauthVersionMax="47" xr10:uidLastSave="{00000000-0000-0000-0000-000000000000}"/>
  <bookViews>
    <workbookView xWindow="-110" yWindow="-110" windowWidth="19420" windowHeight="11500" xr2:uid="{DEFFED35-CF52-4096-AE9B-B19CD7475B9C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56" i="1" l="1"/>
  <c r="AB56" i="1"/>
  <c r="AC56" i="1" s="1"/>
  <c r="AE56" i="1" s="1"/>
  <c r="S56" i="1"/>
  <c r="AH56" i="1" s="1"/>
  <c r="AX55" i="1"/>
  <c r="AB55" i="1"/>
  <c r="AC55" i="1" s="1"/>
  <c r="AE55" i="1" s="1"/>
  <c r="S55" i="1"/>
  <c r="AH55" i="1" s="1"/>
  <c r="AX54" i="1"/>
  <c r="AB54" i="1"/>
  <c r="AC54" i="1" s="1"/>
  <c r="AE54" i="1" s="1"/>
  <c r="S54" i="1"/>
  <c r="AX53" i="1"/>
  <c r="AB53" i="1"/>
  <c r="AC53" i="1" s="1"/>
  <c r="AE53" i="1" s="1"/>
  <c r="S53" i="1"/>
  <c r="AH53" i="1" s="1"/>
  <c r="AX52" i="1"/>
  <c r="AB52" i="1"/>
  <c r="AC52" i="1" s="1"/>
  <c r="AE52" i="1" s="1"/>
  <c r="S52" i="1"/>
  <c r="AX51" i="1"/>
  <c r="AB51" i="1"/>
  <c r="AC51" i="1" s="1"/>
  <c r="AE51" i="1" s="1"/>
  <c r="S51" i="1"/>
  <c r="AX50" i="1"/>
  <c r="AB50" i="1"/>
  <c r="AC50" i="1" s="1"/>
  <c r="AE50" i="1" s="1"/>
  <c r="S50" i="1"/>
  <c r="AH50" i="1" s="1"/>
  <c r="AX49" i="1"/>
  <c r="AB49" i="1"/>
  <c r="AC49" i="1" s="1"/>
  <c r="AE49" i="1" s="1"/>
  <c r="S49" i="1"/>
  <c r="AH49" i="1" s="1"/>
  <c r="AX48" i="1"/>
  <c r="AB48" i="1"/>
  <c r="AC48" i="1" s="1"/>
  <c r="AE48" i="1" s="1"/>
  <c r="S48" i="1"/>
  <c r="AX47" i="1"/>
  <c r="AB47" i="1"/>
  <c r="AC47" i="1" s="1"/>
  <c r="AE47" i="1" s="1"/>
  <c r="S47" i="1"/>
  <c r="AH47" i="1" s="1"/>
  <c r="AX46" i="1"/>
  <c r="AB46" i="1"/>
  <c r="AC46" i="1" s="1"/>
  <c r="AE46" i="1" s="1"/>
  <c r="S46" i="1"/>
  <c r="AH46" i="1" s="1"/>
  <c r="AX45" i="1"/>
  <c r="AB45" i="1"/>
  <c r="AC45" i="1" s="1"/>
  <c r="AE45" i="1" s="1"/>
  <c r="S45" i="1"/>
  <c r="AH45" i="1" s="1"/>
  <c r="AX44" i="1"/>
  <c r="AB44" i="1"/>
  <c r="AC44" i="1" s="1"/>
  <c r="AE44" i="1" s="1"/>
  <c r="S44" i="1"/>
  <c r="AH44" i="1" s="1"/>
  <c r="AX43" i="1"/>
  <c r="AB43" i="1"/>
  <c r="AC43" i="1" s="1"/>
  <c r="AE43" i="1" s="1"/>
  <c r="S43" i="1"/>
  <c r="AH43" i="1" s="1"/>
  <c r="AX42" i="1"/>
  <c r="AB42" i="1"/>
  <c r="AC42" i="1" s="1"/>
  <c r="AE42" i="1" s="1"/>
  <c r="S42" i="1"/>
  <c r="AH42" i="1" s="1"/>
  <c r="AX41" i="1"/>
  <c r="AB41" i="1"/>
  <c r="AC41" i="1" s="1"/>
  <c r="AE41" i="1" s="1"/>
  <c r="S41" i="1"/>
  <c r="AH41" i="1" s="1"/>
  <c r="AX40" i="1"/>
  <c r="AB40" i="1"/>
  <c r="AC40" i="1" s="1"/>
  <c r="AE40" i="1" s="1"/>
  <c r="S40" i="1"/>
  <c r="AH40" i="1" s="1"/>
  <c r="AX39" i="1"/>
  <c r="AB39" i="1"/>
  <c r="AC39" i="1" s="1"/>
  <c r="AE39" i="1" s="1"/>
  <c r="S39" i="1"/>
  <c r="AH39" i="1" s="1"/>
  <c r="AX38" i="1"/>
  <c r="AB38" i="1"/>
  <c r="AC38" i="1" s="1"/>
  <c r="AE38" i="1" s="1"/>
  <c r="S38" i="1"/>
  <c r="AX37" i="1"/>
  <c r="AB37" i="1"/>
  <c r="AC37" i="1" s="1"/>
  <c r="AE37" i="1" s="1"/>
  <c r="S37" i="1"/>
  <c r="AX36" i="1"/>
  <c r="AB36" i="1"/>
  <c r="AC36" i="1" s="1"/>
  <c r="AE36" i="1" s="1"/>
  <c r="S36" i="1"/>
  <c r="AH36" i="1" s="1"/>
  <c r="AX35" i="1"/>
  <c r="AB35" i="1"/>
  <c r="AC35" i="1" s="1"/>
  <c r="AE35" i="1" s="1"/>
  <c r="S35" i="1"/>
  <c r="AX34" i="1"/>
  <c r="AB34" i="1"/>
  <c r="AC34" i="1" s="1"/>
  <c r="AE34" i="1" s="1"/>
  <c r="S34" i="1"/>
  <c r="AX33" i="1"/>
  <c r="AB33" i="1"/>
  <c r="AC33" i="1" s="1"/>
  <c r="AE33" i="1" s="1"/>
  <c r="S33" i="1"/>
  <c r="AH33" i="1" s="1"/>
  <c r="AX32" i="1"/>
  <c r="AB32" i="1"/>
  <c r="AC32" i="1" s="1"/>
  <c r="AE32" i="1" s="1"/>
  <c r="S32" i="1"/>
  <c r="AX31" i="1"/>
  <c r="AB31" i="1"/>
  <c r="AC31" i="1" s="1"/>
  <c r="AE31" i="1" s="1"/>
  <c r="S31" i="1"/>
  <c r="AX30" i="1"/>
  <c r="AB30" i="1"/>
  <c r="AC30" i="1" s="1"/>
  <c r="AE30" i="1" s="1"/>
  <c r="S30" i="1"/>
  <c r="AH30" i="1" s="1"/>
  <c r="AX29" i="1"/>
  <c r="AB29" i="1"/>
  <c r="AC29" i="1" s="1"/>
  <c r="AE29" i="1" s="1"/>
  <c r="S29" i="1"/>
  <c r="AH29" i="1" s="1"/>
  <c r="AX28" i="1"/>
  <c r="AB28" i="1"/>
  <c r="AC28" i="1" s="1"/>
  <c r="AE28" i="1" s="1"/>
  <c r="S28" i="1"/>
  <c r="AX27" i="1"/>
  <c r="AB27" i="1"/>
  <c r="AC27" i="1" s="1"/>
  <c r="AE27" i="1" s="1"/>
  <c r="S27" i="1"/>
  <c r="AH27" i="1" s="1"/>
  <c r="AX26" i="1"/>
  <c r="AB26" i="1"/>
  <c r="AC26" i="1" s="1"/>
  <c r="AE26" i="1" s="1"/>
  <c r="S26" i="1"/>
  <c r="AH26" i="1" s="1"/>
  <c r="AX25" i="1"/>
  <c r="AB25" i="1"/>
  <c r="AC25" i="1" s="1"/>
  <c r="AE25" i="1" s="1"/>
  <c r="S25" i="1"/>
  <c r="AX24" i="1"/>
  <c r="AB24" i="1"/>
  <c r="AC24" i="1" s="1"/>
  <c r="AE24" i="1" s="1"/>
  <c r="S24" i="1"/>
  <c r="AX23" i="1"/>
  <c r="AB23" i="1"/>
  <c r="AC23" i="1" s="1"/>
  <c r="AE23" i="1" s="1"/>
  <c r="S23" i="1"/>
  <c r="AH23" i="1" s="1"/>
  <c r="AX22" i="1"/>
  <c r="AB22" i="1"/>
  <c r="AC22" i="1" s="1"/>
  <c r="AE22" i="1" s="1"/>
  <c r="S22" i="1"/>
  <c r="AH22" i="1" s="1"/>
  <c r="AX21" i="1"/>
  <c r="AB21" i="1"/>
  <c r="AC21" i="1" s="1"/>
  <c r="AE21" i="1" s="1"/>
  <c r="S21" i="1"/>
  <c r="AX20" i="1"/>
  <c r="AB20" i="1"/>
  <c r="AC20" i="1" s="1"/>
  <c r="AE20" i="1" s="1"/>
  <c r="S20" i="1"/>
  <c r="AH20" i="1" s="1"/>
  <c r="AX19" i="1"/>
  <c r="AB19" i="1"/>
  <c r="AC19" i="1" s="1"/>
  <c r="AE19" i="1" s="1"/>
  <c r="S19" i="1"/>
  <c r="AH19" i="1" s="1"/>
  <c r="AX18" i="1"/>
  <c r="AB18" i="1"/>
  <c r="AC18" i="1" s="1"/>
  <c r="AE18" i="1" s="1"/>
  <c r="S18" i="1"/>
  <c r="AH18" i="1" s="1"/>
  <c r="AX17" i="1"/>
  <c r="AB17" i="1"/>
  <c r="AC17" i="1" s="1"/>
  <c r="AE17" i="1" s="1"/>
  <c r="S17" i="1"/>
  <c r="AX16" i="1"/>
  <c r="AB16" i="1"/>
  <c r="AC16" i="1" s="1"/>
  <c r="AE16" i="1" s="1"/>
  <c r="S16" i="1"/>
  <c r="AX15" i="1"/>
  <c r="AB15" i="1"/>
  <c r="AC15" i="1" s="1"/>
  <c r="AE15" i="1" s="1"/>
  <c r="S15" i="1"/>
  <c r="AX14" i="1"/>
  <c r="AB14" i="1"/>
  <c r="AC14" i="1" s="1"/>
  <c r="AE14" i="1" s="1"/>
  <c r="S14" i="1"/>
  <c r="AX13" i="1"/>
  <c r="AB13" i="1"/>
  <c r="AC13" i="1" s="1"/>
  <c r="AE13" i="1" s="1"/>
  <c r="S13" i="1"/>
  <c r="AH13" i="1" s="1"/>
  <c r="AX12" i="1"/>
  <c r="AB12" i="1"/>
  <c r="AC12" i="1" s="1"/>
  <c r="AE12" i="1" s="1"/>
  <c r="S12" i="1"/>
  <c r="AX11" i="1"/>
  <c r="AB11" i="1"/>
  <c r="AC11" i="1" s="1"/>
  <c r="AE11" i="1" s="1"/>
  <c r="S11" i="1"/>
  <c r="AX10" i="1"/>
  <c r="AB10" i="1"/>
  <c r="AC10" i="1" s="1"/>
  <c r="AE10" i="1" s="1"/>
  <c r="S10" i="1"/>
  <c r="AX9" i="1"/>
  <c r="AB9" i="1"/>
  <c r="AC9" i="1" s="1"/>
  <c r="AE9" i="1" s="1"/>
  <c r="S9" i="1"/>
  <c r="AH9" i="1" s="1"/>
  <c r="AX8" i="1"/>
  <c r="AB8" i="1"/>
  <c r="AC8" i="1" s="1"/>
  <c r="AE8" i="1" s="1"/>
  <c r="S8" i="1"/>
  <c r="AH8" i="1" s="1"/>
  <c r="AX7" i="1"/>
  <c r="AB7" i="1"/>
  <c r="AC7" i="1" s="1"/>
  <c r="AE7" i="1" s="1"/>
  <c r="S7" i="1"/>
  <c r="AH7" i="1" s="1"/>
  <c r="AX6" i="1"/>
  <c r="AB6" i="1"/>
  <c r="AC6" i="1" s="1"/>
  <c r="AE6" i="1" s="1"/>
  <c r="S6" i="1"/>
  <c r="AX5" i="1"/>
  <c r="AB5" i="1"/>
  <c r="AC5" i="1" s="1"/>
  <c r="AE5" i="1" s="1"/>
  <c r="S5" i="1"/>
  <c r="AH5" i="1" s="1"/>
  <c r="AX4" i="1"/>
  <c r="AB4" i="1"/>
  <c r="AC4" i="1" s="1"/>
  <c r="AE4" i="1" s="1"/>
  <c r="S4" i="1"/>
  <c r="AX3" i="1"/>
  <c r="AB3" i="1"/>
  <c r="AC3" i="1" s="1"/>
  <c r="AE3" i="1" s="1"/>
  <c r="S3" i="1"/>
  <c r="AH3" i="1" s="1"/>
  <c r="AX2" i="1"/>
  <c r="AB2" i="1"/>
  <c r="AC2" i="1" s="1"/>
  <c r="AE2" i="1" s="1"/>
  <c r="S2" i="1"/>
  <c r="AI29" i="1" l="1"/>
  <c r="AW29" i="1" s="1"/>
  <c r="AH32" i="1"/>
  <c r="AI32" i="1" s="1"/>
  <c r="AW32" i="1" s="1"/>
  <c r="AI3" i="1"/>
  <c r="AW3" i="1" s="1"/>
  <c r="AI47" i="1"/>
  <c r="AW47" i="1" s="1"/>
  <c r="AI22" i="1"/>
  <c r="AW22" i="1" s="1"/>
  <c r="AI19" i="1"/>
  <c r="AW19" i="1" s="1"/>
  <c r="AH52" i="1"/>
  <c r="AI52" i="1" s="1"/>
  <c r="AH6" i="1"/>
  <c r="AI6" i="1" s="1"/>
  <c r="AW6" i="1" s="1"/>
  <c r="AI42" i="1"/>
  <c r="AW42" i="1" s="1"/>
  <c r="AH25" i="1"/>
  <c r="AI25" i="1" s="1"/>
  <c r="AW25" i="1" s="1"/>
  <c r="AH17" i="1"/>
  <c r="AI17" i="1" s="1"/>
  <c r="AW17" i="1" s="1"/>
  <c r="AI41" i="1"/>
  <c r="AW41" i="1" s="1"/>
  <c r="AI53" i="1"/>
  <c r="AI26" i="1"/>
  <c r="AW26" i="1" s="1"/>
  <c r="AH2" i="1"/>
  <c r="AI2" i="1" s="1"/>
  <c r="AI13" i="1"/>
  <c r="AW13" i="1" s="1"/>
  <c r="AI36" i="1"/>
  <c r="AI39" i="1"/>
  <c r="AW39" i="1" s="1"/>
  <c r="AI44" i="1"/>
  <c r="AW44" i="1" s="1"/>
  <c r="AH48" i="1"/>
  <c r="AI48" i="1" s="1"/>
  <c r="AW48" i="1" s="1"/>
  <c r="AI56" i="1"/>
  <c r="AI50" i="1"/>
  <c r="AI33" i="1"/>
  <c r="AW33" i="1" s="1"/>
  <c r="AH51" i="1"/>
  <c r="AI51" i="1" s="1"/>
  <c r="AW51" i="1" s="1"/>
  <c r="AI45" i="1"/>
  <c r="AW45" i="1" s="1"/>
  <c r="AI23" i="1"/>
  <c r="AW23" i="1" s="1"/>
  <c r="AH35" i="1"/>
  <c r="AI35" i="1" s="1"/>
  <c r="AW35" i="1" s="1"/>
  <c r="AH4" i="1"/>
  <c r="AI4" i="1" s="1"/>
  <c r="AW4" i="1" s="1"/>
  <c r="AH10" i="1"/>
  <c r="AI10" i="1" s="1"/>
  <c r="AW10" i="1" s="1"/>
  <c r="AI20" i="1"/>
  <c r="AW20" i="1" s="1"/>
  <c r="AO20" i="1" s="1"/>
  <c r="AI30" i="1"/>
  <c r="AI55" i="1"/>
  <c r="AI7" i="1"/>
  <c r="AH54" i="1"/>
  <c r="AI54" i="1" s="1"/>
  <c r="AW54" i="1" s="1"/>
  <c r="AI46" i="1"/>
  <c r="AH12" i="1"/>
  <c r="AH24" i="1"/>
  <c r="AI24" i="1"/>
  <c r="AI9" i="1"/>
  <c r="AI18" i="1"/>
  <c r="AI8" i="1"/>
  <c r="AH16" i="1"/>
  <c r="AH14" i="1"/>
  <c r="AH34" i="1"/>
  <c r="AH11" i="1"/>
  <c r="AH15" i="1"/>
  <c r="AH21" i="1"/>
  <c r="AI21" i="1"/>
  <c r="AI40" i="1"/>
  <c r="AH31" i="1"/>
  <c r="AH37" i="1"/>
  <c r="AI49" i="1"/>
  <c r="AI27" i="1"/>
  <c r="AH28" i="1"/>
  <c r="AI5" i="1"/>
  <c r="AI43" i="1"/>
  <c r="AH38" i="1"/>
  <c r="AI38" i="1" s="1"/>
  <c r="AI12" i="1" l="1"/>
  <c r="AW12" i="1" s="1"/>
  <c r="AI15" i="1"/>
  <c r="AW15" i="1" s="1"/>
  <c r="AS17" i="1"/>
  <c r="AM17" i="1"/>
  <c r="AO17" i="1"/>
  <c r="AK17" i="1"/>
  <c r="AM20" i="1"/>
  <c r="AS20" i="1"/>
  <c r="AK20" i="1"/>
  <c r="AW38" i="1"/>
  <c r="AK25" i="1"/>
  <c r="AS25" i="1"/>
  <c r="AO25" i="1"/>
  <c r="AM25" i="1"/>
  <c r="AI31" i="1"/>
  <c r="AS35" i="1"/>
  <c r="AO35" i="1"/>
  <c r="AM35" i="1"/>
  <c r="AK35" i="1"/>
  <c r="AW40" i="1"/>
  <c r="AW7" i="1"/>
  <c r="AW56" i="1"/>
  <c r="AO22" i="1"/>
  <c r="AM22" i="1"/>
  <c r="AK22" i="1"/>
  <c r="AS22" i="1"/>
  <c r="AS47" i="1"/>
  <c r="AO47" i="1"/>
  <c r="AK47" i="1"/>
  <c r="AM47" i="1"/>
  <c r="AW21" i="1"/>
  <c r="AS42" i="1"/>
  <c r="AO42" i="1"/>
  <c r="AM42" i="1"/>
  <c r="AK42" i="1"/>
  <c r="AW43" i="1"/>
  <c r="AS32" i="1"/>
  <c r="AO32" i="1"/>
  <c r="AK32" i="1"/>
  <c r="AM32" i="1"/>
  <c r="AW46" i="1"/>
  <c r="AW27" i="1"/>
  <c r="AS19" i="1"/>
  <c r="AO19" i="1"/>
  <c r="AK19" i="1"/>
  <c r="AM19" i="1"/>
  <c r="AS44" i="1"/>
  <c r="AM44" i="1"/>
  <c r="AK44" i="1"/>
  <c r="AO44" i="1"/>
  <c r="AW50" i="1"/>
  <c r="AS48" i="1"/>
  <c r="AO48" i="1"/>
  <c r="AM48" i="1"/>
  <c r="AK48" i="1"/>
  <c r="AS41" i="1"/>
  <c r="AO41" i="1"/>
  <c r="AM41" i="1"/>
  <c r="AK41" i="1"/>
  <c r="AT41" i="1" s="1"/>
  <c r="AU41" i="1" s="1"/>
  <c r="AV41" i="1" s="1"/>
  <c r="AW24" i="1"/>
  <c r="AW18" i="1"/>
  <c r="AS29" i="1"/>
  <c r="AO29" i="1"/>
  <c r="AK29" i="1"/>
  <c r="AM29" i="1"/>
  <c r="AS4" i="1"/>
  <c r="AM4" i="1"/>
  <c r="AO4" i="1"/>
  <c r="AK4" i="1"/>
  <c r="AW5" i="1"/>
  <c r="AI37" i="1"/>
  <c r="AI11" i="1"/>
  <c r="AS10" i="1"/>
  <c r="AO10" i="1"/>
  <c r="AM10" i="1"/>
  <c r="AK10" i="1"/>
  <c r="AW52" i="1"/>
  <c r="AS23" i="1"/>
  <c r="AO23" i="1"/>
  <c r="AM23" i="1"/>
  <c r="AK23" i="1"/>
  <c r="AW30" i="1"/>
  <c r="AM6" i="1"/>
  <c r="AO6" i="1"/>
  <c r="AS6" i="1"/>
  <c r="AK6" i="1"/>
  <c r="AS26" i="1"/>
  <c r="AO26" i="1"/>
  <c r="AM26" i="1"/>
  <c r="AK26" i="1"/>
  <c r="AI28" i="1"/>
  <c r="AI14" i="1"/>
  <c r="AW36" i="1"/>
  <c r="AS13" i="1"/>
  <c r="AM13" i="1"/>
  <c r="AK13" i="1"/>
  <c r="AO13" i="1"/>
  <c r="AS54" i="1"/>
  <c r="AO54" i="1"/>
  <c r="AM54" i="1"/>
  <c r="AK54" i="1"/>
  <c r="AW49" i="1"/>
  <c r="AW9" i="1"/>
  <c r="AI16" i="1"/>
  <c r="AM33" i="1"/>
  <c r="AK33" i="1"/>
  <c r="AS33" i="1"/>
  <c r="AO33" i="1"/>
  <c r="AW8" i="1"/>
  <c r="AS39" i="1"/>
  <c r="AO39" i="1"/>
  <c r="AM39" i="1"/>
  <c r="AK39" i="1"/>
  <c r="AW55" i="1"/>
  <c r="AW53" i="1"/>
  <c r="AW2" i="1"/>
  <c r="AI34" i="1"/>
  <c r="AS45" i="1"/>
  <c r="AO45" i="1"/>
  <c r="AM45" i="1"/>
  <c r="AK45" i="1"/>
  <c r="AS51" i="1"/>
  <c r="AO51" i="1"/>
  <c r="AM51" i="1"/>
  <c r="AK51" i="1"/>
  <c r="AS3" i="1"/>
  <c r="AM3" i="1"/>
  <c r="AO3" i="1"/>
  <c r="AK3" i="1"/>
  <c r="AT20" i="1" l="1"/>
  <c r="AU20" i="1" s="1"/>
  <c r="AV20" i="1" s="1"/>
  <c r="AT17" i="1"/>
  <c r="AU17" i="1" s="1"/>
  <c r="AV17" i="1" s="1"/>
  <c r="AT3" i="1"/>
  <c r="AU3" i="1" s="1"/>
  <c r="AV3" i="1" s="1"/>
  <c r="AT45" i="1"/>
  <c r="AU45" i="1" s="1"/>
  <c r="AV45" i="1" s="1"/>
  <c r="AT6" i="1"/>
  <c r="AU6" i="1" s="1"/>
  <c r="AV6" i="1" s="1"/>
  <c r="AT10" i="1"/>
  <c r="AU10" i="1" s="1"/>
  <c r="AV10" i="1" s="1"/>
  <c r="AT39" i="1"/>
  <c r="AU39" i="1" s="1"/>
  <c r="AV39" i="1" s="1"/>
  <c r="AT48" i="1"/>
  <c r="AU48" i="1" s="1"/>
  <c r="AT4" i="1"/>
  <c r="AU4" i="1" s="1"/>
  <c r="AS46" i="1"/>
  <c r="AM46" i="1"/>
  <c r="AK46" i="1"/>
  <c r="AO46" i="1"/>
  <c r="AM52" i="1"/>
  <c r="AK52" i="1"/>
  <c r="AS52" i="1"/>
  <c r="AO52" i="1"/>
  <c r="AT22" i="1"/>
  <c r="AU22" i="1" s="1"/>
  <c r="AV22" i="1" s="1"/>
  <c r="AK49" i="1"/>
  <c r="AO49" i="1"/>
  <c r="AM49" i="1"/>
  <c r="AS49" i="1"/>
  <c r="AM2" i="1"/>
  <c r="AO2" i="1"/>
  <c r="AK2" i="1"/>
  <c r="AS2" i="1"/>
  <c r="AM12" i="1"/>
  <c r="AS12" i="1"/>
  <c r="AK12" i="1"/>
  <c r="AO12" i="1"/>
  <c r="AT51" i="1"/>
  <c r="AU51" i="1" s="1"/>
  <c r="AV51" i="1" s="1"/>
  <c r="AT47" i="1"/>
  <c r="AU47" i="1" s="1"/>
  <c r="AV47" i="1" s="1"/>
  <c r="AS43" i="1"/>
  <c r="AM43" i="1"/>
  <c r="AK43" i="1"/>
  <c r="AO43" i="1"/>
  <c r="AS40" i="1"/>
  <c r="AM40" i="1"/>
  <c r="AK40" i="1"/>
  <c r="AO40" i="1"/>
  <c r="AK5" i="1"/>
  <c r="AO5" i="1"/>
  <c r="AS5" i="1"/>
  <c r="AM5" i="1"/>
  <c r="AM50" i="1"/>
  <c r="AO50" i="1"/>
  <c r="AS50" i="1"/>
  <c r="AK50" i="1"/>
  <c r="AK27" i="1"/>
  <c r="AO27" i="1"/>
  <c r="AM27" i="1"/>
  <c r="AS27" i="1"/>
  <c r="AO9" i="1"/>
  <c r="AK9" i="1"/>
  <c r="AS9" i="1"/>
  <c r="AM9" i="1"/>
  <c r="AT32" i="1"/>
  <c r="AU32" i="1" s="1"/>
  <c r="AV32" i="1" s="1"/>
  <c r="AS15" i="1"/>
  <c r="AM15" i="1"/>
  <c r="AO15" i="1"/>
  <c r="AK15" i="1"/>
  <c r="AW34" i="1"/>
  <c r="AM56" i="1"/>
  <c r="AK56" i="1"/>
  <c r="AS56" i="1"/>
  <c r="AO56" i="1"/>
  <c r="AM8" i="1"/>
  <c r="AS8" i="1"/>
  <c r="AO8" i="1"/>
  <c r="AK8" i="1"/>
  <c r="AM30" i="1"/>
  <c r="AK30" i="1"/>
  <c r="AS30" i="1"/>
  <c r="AO30" i="1"/>
  <c r="AW14" i="1"/>
  <c r="AT19" i="1"/>
  <c r="AU19" i="1" s="1"/>
  <c r="AV19" i="1" s="1"/>
  <c r="AT25" i="1"/>
  <c r="AU25" i="1" s="1"/>
  <c r="AV25" i="1" s="1"/>
  <c r="AW28" i="1"/>
  <c r="AW11" i="1"/>
  <c r="AT26" i="1"/>
  <c r="AU26" i="1" s="1"/>
  <c r="AT23" i="1"/>
  <c r="AU23" i="1" s="1"/>
  <c r="AV23" i="1" s="1"/>
  <c r="AW37" i="1"/>
  <c r="AM18" i="1"/>
  <c r="AK18" i="1"/>
  <c r="AS18" i="1"/>
  <c r="AO18" i="1"/>
  <c r="AW16" i="1"/>
  <c r="AM24" i="1"/>
  <c r="AK24" i="1"/>
  <c r="AO24" i="1"/>
  <c r="AS24" i="1"/>
  <c r="AT13" i="1"/>
  <c r="AU13" i="1" s="1"/>
  <c r="AV13" i="1" s="1"/>
  <c r="AT44" i="1"/>
  <c r="AU44" i="1" s="1"/>
  <c r="AV44" i="1" s="1"/>
  <c r="AW31" i="1"/>
  <c r="AM21" i="1"/>
  <c r="AK21" i="1"/>
  <c r="AO21" i="1"/>
  <c r="AS21" i="1"/>
  <c r="AM36" i="1"/>
  <c r="AK36" i="1"/>
  <c r="AS36" i="1"/>
  <c r="AO36" i="1"/>
  <c r="AT29" i="1"/>
  <c r="AU29" i="1" s="1"/>
  <c r="AV29" i="1" s="1"/>
  <c r="AS7" i="1"/>
  <c r="AO7" i="1"/>
  <c r="AK7" i="1"/>
  <c r="AM7" i="1"/>
  <c r="AT54" i="1"/>
  <c r="AU54" i="1" s="1"/>
  <c r="AV54" i="1" s="1"/>
  <c r="AM53" i="1"/>
  <c r="AS53" i="1"/>
  <c r="AK53" i="1"/>
  <c r="AO53" i="1"/>
  <c r="AM55" i="1"/>
  <c r="AK55" i="1"/>
  <c r="AS55" i="1"/>
  <c r="AO55" i="1"/>
  <c r="AT33" i="1"/>
  <c r="AU33" i="1" s="1"/>
  <c r="AV33" i="1" s="1"/>
  <c r="AT42" i="1"/>
  <c r="AU42" i="1" s="1"/>
  <c r="AV42" i="1" s="1"/>
  <c r="AT35" i="1"/>
  <c r="AU35" i="1" s="1"/>
  <c r="AV35" i="1" s="1"/>
  <c r="AS38" i="1"/>
  <c r="AO38" i="1"/>
  <c r="AM38" i="1"/>
  <c r="AK38" i="1"/>
  <c r="AT38" i="1" l="1"/>
  <c r="AU38" i="1" s="1"/>
  <c r="AT15" i="1"/>
  <c r="AU15" i="1" s="1"/>
  <c r="AT50" i="1"/>
  <c r="AU50" i="1" s="1"/>
  <c r="AV50" i="1" s="1"/>
  <c r="AT49" i="1"/>
  <c r="AU49" i="1" s="1"/>
  <c r="AT7" i="1"/>
  <c r="AU7" i="1" s="1"/>
  <c r="AV7" i="1" s="1"/>
  <c r="AT8" i="1"/>
  <c r="AU8" i="1" s="1"/>
  <c r="AV8" i="1" s="1"/>
  <c r="AM14" i="1"/>
  <c r="AS14" i="1"/>
  <c r="AO14" i="1"/>
  <c r="AK14" i="1"/>
  <c r="AT56" i="1"/>
  <c r="AU56" i="1" s="1"/>
  <c r="AV56" i="1" s="1"/>
  <c r="AT46" i="1"/>
  <c r="AU46" i="1" s="1"/>
  <c r="AV46" i="1" s="1"/>
  <c r="AS16" i="1"/>
  <c r="AK16" i="1"/>
  <c r="AO16" i="1"/>
  <c r="AM16" i="1"/>
  <c r="AT27" i="1"/>
  <c r="AU27" i="1" s="1"/>
  <c r="AT12" i="1"/>
  <c r="AU12" i="1" s="1"/>
  <c r="AV12" i="1" s="1"/>
  <c r="AM28" i="1"/>
  <c r="AS28" i="1"/>
  <c r="AO28" i="1"/>
  <c r="AK28" i="1"/>
  <c r="AM31" i="1"/>
  <c r="AK31" i="1"/>
  <c r="AS31" i="1"/>
  <c r="AO31" i="1"/>
  <c r="AT18" i="1"/>
  <c r="AU18" i="1" s="1"/>
  <c r="AV18" i="1" s="1"/>
  <c r="AT2" i="1"/>
  <c r="AU2" i="1" s="1"/>
  <c r="AV2" i="1" s="1"/>
  <c r="AT53" i="1"/>
  <c r="AU53" i="1" s="1"/>
  <c r="AV53" i="1" s="1"/>
  <c r="AT43" i="1"/>
  <c r="AU43" i="1" s="1"/>
  <c r="AV43" i="1" s="1"/>
  <c r="AT24" i="1"/>
  <c r="AU24" i="1" s="1"/>
  <c r="AV24" i="1" s="1"/>
  <c r="AT30" i="1"/>
  <c r="AU30" i="1" s="1"/>
  <c r="AV30" i="1" s="1"/>
  <c r="AT5" i="1"/>
  <c r="AU5" i="1" s="1"/>
  <c r="AT21" i="1"/>
  <c r="AU21" i="1" s="1"/>
  <c r="AV21" i="1" s="1"/>
  <c r="AT40" i="1"/>
  <c r="AU40" i="1" s="1"/>
  <c r="AV40" i="1" s="1"/>
  <c r="AT55" i="1"/>
  <c r="AU55" i="1" s="1"/>
  <c r="AV55" i="1" s="1"/>
  <c r="AT52" i="1"/>
  <c r="AU52" i="1" s="1"/>
  <c r="AV52" i="1" s="1"/>
  <c r="AT36" i="1"/>
  <c r="AU36" i="1" s="1"/>
  <c r="AV36" i="1" s="1"/>
  <c r="AM37" i="1"/>
  <c r="AK37" i="1"/>
  <c r="AS37" i="1"/>
  <c r="AO37" i="1"/>
  <c r="AT9" i="1"/>
  <c r="AU9" i="1" s="1"/>
  <c r="AV9" i="1" s="1"/>
  <c r="AM11" i="1"/>
  <c r="AS11" i="1"/>
  <c r="AO11" i="1"/>
  <c r="AK11" i="1"/>
  <c r="AM34" i="1"/>
  <c r="AS34" i="1"/>
  <c r="AO34" i="1"/>
  <c r="AK34" i="1"/>
  <c r="AT11" i="1" l="1"/>
  <c r="AU11" i="1" s="1"/>
  <c r="AV11" i="1" s="1"/>
  <c r="AT28" i="1"/>
  <c r="AU28" i="1" s="1"/>
  <c r="AV28" i="1" s="1"/>
  <c r="AT14" i="1"/>
  <c r="AU14" i="1" s="1"/>
  <c r="AV14" i="1" s="1"/>
  <c r="AT16" i="1"/>
  <c r="AU16" i="1" s="1"/>
  <c r="AT31" i="1"/>
  <c r="AU31" i="1" s="1"/>
  <c r="AV31" i="1" s="1"/>
  <c r="AT34" i="1"/>
  <c r="AU34" i="1" s="1"/>
  <c r="AV34" i="1" s="1"/>
  <c r="AT37" i="1"/>
  <c r="AU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0F00487-35DD-4CAB-9F14-FD9EDD251C2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3CFCCB7E-4356-4C8F-BE02-AD811C55651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B1C841C-C5E4-45B3-9595-743B500A0492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E549B6D4-F59C-40BA-A465-EE44172CD49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ABB1340A-933B-4E7A-BADB-77FC803FCE2F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5BA33790-35EA-421A-8315-16FB4072F72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8365C0A8-81FF-41A2-9341-33F7F903A5F4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E80F61DE-3F3F-43CE-A28D-8C5DFDFC8097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A5CE7129-1B82-4459-ABBD-98520944CD9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3CE854C4-3C4C-4D85-8D4B-CBA58BC7711E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693649E-DE7A-49C5-96C2-1D16334DCA4C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AF11BC82-3346-4805-B345-D841B7761793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558CA8A2-9610-4AD6-84DA-78C2743BF18F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7BFDAC94-DF44-4A09-9DD4-7A296141EC8B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ACCDC860-C5E2-4865-B8AE-A58D2872930F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730DB9A9-19D7-4BD5-98AD-142267C4028C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<sst xmlns="http://schemas.openxmlformats.org/spreadsheetml/2006/main" count="782" uniqueCount="147">
  <si>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</si>
  <si>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</si>
  <si>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</si>
  <si>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</si>
  <si>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</si>
  <si>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</si>
  <si>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</si>
  <si>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</si>
  <si>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</si>
  <si>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</si>
  <si>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</si>
  <si>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</si>
  <si>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</si>
  <si>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</si>
  <si>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</si>
  <si>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</si>
  <si>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</si>
  <si>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</si>
  <si>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</si>
  <si>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</si>
  <si>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</si>
  <si>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</si>
  <si>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</si>
  <si>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</si>
  <si>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</si>
  <si>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</si>
  <si>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</si>
  <si>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</si>
  <si>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</si>
  <si>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</si>
  <si>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</si>
  <si>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</si>
  <si>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</si>
  <si>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</si>
  <si>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</si>
  <si>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</si>
  <si>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</si>
  <si>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</si>
  <si>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</si>
  <si>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</si>
  <si>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</si>
  <si>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</si>
  <si>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</si>
  <si>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</si>
  <si>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</si>
  <si>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</si>
  <si>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</si>
  <si>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</si>
  <si>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</si>
  <si>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</si>
  <si>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</si>
  <si>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</si>
  <si>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</si>
  <si>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</si>
  <si>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</si>
  <si>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Pucker</t>
    <phoneticPr fontId="5" type="noConversion"/>
  </si>
  <si>
    <t>100% Polyester  Striped Woven 6pcs Comforter Set</t>
    <phoneticPr fontId="5" type="noConversion"/>
  </si>
  <si>
    <t>6pcs Comforter set</t>
    <phoneticPr fontId="5" type="noConversion"/>
  </si>
  <si>
    <t>Comf/sham :100% polyester striped woven fabri on face, 85gsm microfiber solid reverse, 200gsm poly fill. Sheet set: 85gsm printed microfiber. Fitted sheet with 1  pocket on each side. Bonus Pillowcase:  85gsm microfiber face and reverse</t>
    <phoneticPr fontId="5" type="noConversion"/>
  </si>
  <si>
    <t>100% polyester , poly filling</t>
    <phoneticPr fontId="5" type="noConversion"/>
  </si>
  <si>
    <t>Twin: 66x90"/20x26"/66x96"/39x75+12"/20x30"/20x30"</t>
  </si>
  <si>
    <t>Black</t>
    <phoneticPr fontId="5" type="noConversion"/>
  </si>
  <si>
    <t>RH10-0493</t>
  </si>
  <si>
    <t>Set</t>
  </si>
  <si>
    <t>Compressed/Knocked Down</t>
  </si>
  <si>
    <t>9404.40.9022</t>
    <phoneticPr fontId="5" type="noConversion"/>
  </si>
  <si>
    <t>Twin XL: 66x90"/20x26"/66x96"/39x80+12"/20x30"/20x30"</t>
    <phoneticPr fontId="5" type="noConversion"/>
  </si>
  <si>
    <t>RH10-0494</t>
  </si>
  <si>
    <t>100% Polyester  Striped Woven 9pcs Comforter Set</t>
    <phoneticPr fontId="5" type="noConversion"/>
  </si>
  <si>
    <t>9pcs Comforter set</t>
    <phoneticPr fontId="5" type="noConversion"/>
  </si>
  <si>
    <t>Full: 80x90"/20x26"(2)/81x96"/54x75"+15"/20x30"(2)/20x30"(2)</t>
  </si>
  <si>
    <t>RH10-0495</t>
  </si>
  <si>
    <t>Queen: 90x90"/20x26"(2)/90x102"/60x80"+15"/20x30"(2)/20x30"(2)</t>
  </si>
  <si>
    <t>RH10-0496</t>
  </si>
  <si>
    <t>King: 104"Wx90"L/20"Wx36"L(2)/108"Wx102"L/78"Wx80"L+15"D/20"Wx40"L(2)/20"Wx40"L(2)</t>
  </si>
  <si>
    <t>RH10-0497</t>
  </si>
  <si>
    <t>Comforter Mini Set</t>
    <phoneticPr fontId="5" type="noConversion"/>
  </si>
  <si>
    <t>100% Polyester  Striped Woven 2pcs Comforter Mini Set</t>
    <phoneticPr fontId="5" type="noConversion"/>
  </si>
  <si>
    <t>2pcs Comforter Mini set</t>
    <phoneticPr fontId="5" type="noConversion"/>
  </si>
  <si>
    <t>Comf/sham :100% polyester striped woven fabri on face, 85gsm microfiber solid reverse, 200gsm poly fill.</t>
    <phoneticPr fontId="5" type="noConversion"/>
  </si>
  <si>
    <t>Twin/Twin XL:66"Wx90"L/20"Wx26"L</t>
    <phoneticPr fontId="5" type="noConversion"/>
  </si>
  <si>
    <t>RH10-0498</t>
    <phoneticPr fontId="5" type="noConversion"/>
  </si>
  <si>
    <t>100% Polyester  Striped Woven 3pcs Comforter Mini Set</t>
    <phoneticPr fontId="5" type="noConversion"/>
  </si>
  <si>
    <t>3pcs Comforter Mini set</t>
    <phoneticPr fontId="5" type="noConversion"/>
  </si>
  <si>
    <t>Full/Queen:90"Wx90"L/20"Wx26"L(2)</t>
    <phoneticPr fontId="5" type="noConversion"/>
  </si>
  <si>
    <t>RH10-0499</t>
  </si>
  <si>
    <t>King:104"Wx90"L/20"Wx36"L(2)</t>
    <phoneticPr fontId="5" type="noConversion"/>
  </si>
  <si>
    <t>RH10-0500</t>
  </si>
  <si>
    <t>3/4-Piece: Mini Set + Body Pillowcase</t>
    <phoneticPr fontId="5" type="noConversion"/>
  </si>
  <si>
    <t>3pcs Comforter set</t>
    <phoneticPr fontId="5" type="noConversion"/>
  </si>
  <si>
    <t>Comf/sham: 100% polyester striped woven fabric, 85gsm solid MF reverse, 200gsm poly fill. Body pillowcase front: striped woven fabric, 85gsm solid MF reverse, side opening.</t>
    <phoneticPr fontId="5" type="noConversion"/>
  </si>
  <si>
    <t>Twin/Twin XL:66"Wx90"L/20"Wx26"L/20x54"</t>
    <phoneticPr fontId="5" type="noConversion"/>
  </si>
  <si>
    <t>RH10-0501</t>
    <phoneticPr fontId="5" type="noConversion"/>
  </si>
  <si>
    <t>4pcs Comforter set</t>
    <phoneticPr fontId="5" type="noConversion"/>
  </si>
  <si>
    <t>Full/Queen:90"Wx90"L/20"Wx26"L(2)/20x54"</t>
    <phoneticPr fontId="5" type="noConversion"/>
  </si>
  <si>
    <t>RH10-0502</t>
  </si>
  <si>
    <t>King:104"Wx90"L/20"Wx36"L(2)/20x54"</t>
    <phoneticPr fontId="5" type="noConversion"/>
  </si>
  <si>
    <t>RH10-0503</t>
  </si>
  <si>
    <t>BIAB</t>
    <phoneticPr fontId="5" type="noConversion"/>
  </si>
  <si>
    <t>Netural</t>
  </si>
  <si>
    <t>RH10-0504</t>
    <phoneticPr fontId="5" type="noConversion"/>
  </si>
  <si>
    <t>RH10-0505</t>
  </si>
  <si>
    <t>RH10-0506</t>
  </si>
  <si>
    <t>RH10-0507</t>
  </si>
  <si>
    <t>RH10-0508</t>
  </si>
  <si>
    <t>RH10-0509</t>
    <phoneticPr fontId="5" type="noConversion"/>
  </si>
  <si>
    <t>RH10-0510</t>
  </si>
  <si>
    <t>RH10-0511</t>
  </si>
  <si>
    <t>RH10-0512</t>
    <phoneticPr fontId="5" type="noConversion"/>
  </si>
  <si>
    <t>RH10-0513</t>
  </si>
  <si>
    <t>RH10-0514</t>
  </si>
  <si>
    <t>Green</t>
  </si>
  <si>
    <t>RH10-0515</t>
    <phoneticPr fontId="5" type="noConversion"/>
  </si>
  <si>
    <t>RH10-0516</t>
  </si>
  <si>
    <t>RH10-0517</t>
  </si>
  <si>
    <t>RH10-0518</t>
  </si>
  <si>
    <t>RH10-0519</t>
  </si>
  <si>
    <t>RH10-0520</t>
    <phoneticPr fontId="5" type="noConversion"/>
  </si>
  <si>
    <t>RH10-0521</t>
  </si>
  <si>
    <t>RH10-0522</t>
  </si>
  <si>
    <t>RH10-0523</t>
    <phoneticPr fontId="5" type="noConversion"/>
  </si>
  <si>
    <t>RH10-0524</t>
  </si>
  <si>
    <t>RH10-0525</t>
  </si>
  <si>
    <t>Navy Blue</t>
    <phoneticPr fontId="5" type="noConversion"/>
  </si>
  <si>
    <t>RH10-0526</t>
    <phoneticPr fontId="5" type="noConversion"/>
  </si>
  <si>
    <t>RH10-0527</t>
  </si>
  <si>
    <t>RH10-0528</t>
  </si>
  <si>
    <t>RH10-0529</t>
  </si>
  <si>
    <t>RH10-0530</t>
  </si>
  <si>
    <t>RH10-0531</t>
    <phoneticPr fontId="5" type="noConversion"/>
  </si>
  <si>
    <t>RH10-0532</t>
  </si>
  <si>
    <t>RH10-0533</t>
  </si>
  <si>
    <t>RH10-0534</t>
    <phoneticPr fontId="5" type="noConversion"/>
  </si>
  <si>
    <t>RH10-0535</t>
  </si>
  <si>
    <t>RH10-0536</t>
  </si>
  <si>
    <t>Clay</t>
    <phoneticPr fontId="5" type="noConversion"/>
  </si>
  <si>
    <t>RH10-0537</t>
    <phoneticPr fontId="5" type="noConversion"/>
  </si>
  <si>
    <t>RH10-0538</t>
  </si>
  <si>
    <t>RH10-0539</t>
  </si>
  <si>
    <t>RH10-0540</t>
  </si>
  <si>
    <t>RH10-0541</t>
  </si>
  <si>
    <t>RH10-0542</t>
    <phoneticPr fontId="5" type="noConversion"/>
  </si>
  <si>
    <t>RH10-0543</t>
  </si>
  <si>
    <t>RH10-0544</t>
  </si>
  <si>
    <t>RH10-0545</t>
    <phoneticPr fontId="5" type="noConversion"/>
  </si>
  <si>
    <t>RH10-0546</t>
  </si>
  <si>
    <t>RH10-0547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</si>
</sst>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7" fillId="6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1" fillId="0" borderId="2" xfId="1" applyNumberForma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1" xfId="1" applyFont="1" applyBorder="1" applyAlignment="1">
      <alignment horizontal="center" vertical="center" wrapText="1"/>
    </xf>
    <xf numFmtId="176" fontId="10" fillId="0" borderId="4" xfId="1" applyFont="1" applyBorder="1" applyAlignment="1">
      <alignment horizontal="center" vertical="center" wrapText="1"/>
    </xf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 xr:uid="{FA724F93-B782-46E9-A653-D86788E27482}"/>
    <cellStyle name="Normal 2" xfId="1" xr:uid="{47700691-248A-431C-87FD-0857A17A5C68}"/>
    <cellStyle name="Normal 2 18 2" xfId="2" xr:uid="{813268DF-B44F-49A3-A892-D899B38A807E}"/>
    <cellStyle name="Percent 2" xfId="4" xr:uid="{C13CDC6E-18CE-4306-82B2-27DA9F1CC0E4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172570</xdr:colOff>
      <xdr:row>1</xdr:row>
      <xdr:rowOff>692522</xdr:rowOff>
    </xdr:from>
    <xdr:to>
      <xdr:col>1</xdr:col>
      <xdr:colOff>2815559</xdr:colOff>
      <xdr:row>4</xdr:row>
      <xdr:rowOff>367551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17690BF-9EFE-438E-8AE9-32ABD86BC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70" y="1473572"/>
          <a:ext cx="2642989" cy="1897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B0BBF-0AB3-4FF8-BA1B-93E256F8F182}">
  <dimension ref="A1:BA56"/>
  <sheetViews>
    <sheetView tabSelected="1" topLeftCell="J54" zoomScale="85" zoomScaleNormal="85" workbookViewId="0">
      <selection activeCell="J57" sqref="A57:XFD57"/>
    </sheetView>
  </sheetViews>
  <sheetFormatPr defaultColWidth="9.36328125" defaultRowHeight="14.5" x14ac:dyDescent="0.35"/>
  <cols>
    <col min="1" max="1" width="10.36328125" style="1" customWidth="1"/>
    <col min="2" max="2" width="41.36328125" style="2" customWidth="1"/>
    <col min="3" max="3" width="24.36328125" style="3" customWidth="1"/>
    <col min="4" max="4" width="16.36328125" style="2" customWidth="1"/>
    <col min="5" max="5" width="10.90625" style="2" customWidth="1"/>
    <col min="6" max="6" width="18" style="2" customWidth="1"/>
    <col min="7" max="7" width="14.6328125" style="2" customWidth="1"/>
    <col min="8" max="8" width="15.6328125" style="2" customWidth="1"/>
    <col min="9" max="9" width="12.90625" style="2" customWidth="1"/>
    <col min="10" max="10" width="74.08984375" style="2" customWidth="1"/>
    <col min="11" max="11" width="14.08984375" style="2" customWidth="1"/>
    <col min="12" max="12" width="48.36328125" style="2" customWidth="1"/>
    <col min="13" max="13" width="8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08984375" style="2" customWidth="1"/>
    <col min="18" max="18" width="9.90625" style="4" customWidth="1"/>
    <col min="19" max="19" width="12" style="5" customWidth="1"/>
    <col min="20" max="20" width="11.3632812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36328125" style="7" customWidth="1"/>
    <col min="26" max="26" width="12.63281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10" customWidth="1"/>
    <col min="31" max="31" width="13.6328125" style="5" customWidth="1"/>
    <col min="32" max="32" width="14.90625" style="2" customWidth="1"/>
    <col min="33" max="33" width="8.453125" style="11" customWidth="1"/>
    <col min="34" max="34" width="12.453125" style="5" customWidth="1"/>
    <col min="35" max="35" width="8.90625" style="5" customWidth="1"/>
    <col min="36" max="36" width="7.90625" style="11" customWidth="1"/>
    <col min="37" max="37" width="5.90625" style="5" customWidth="1"/>
    <col min="38" max="38" width="12.6328125" style="11" customWidth="1"/>
    <col min="39" max="39" width="12" style="5" customWidth="1"/>
    <col min="40" max="40" width="11.6328125" style="11" customWidth="1"/>
    <col min="41" max="41" width="10.90625" style="5" customWidth="1"/>
    <col min="42" max="42" width="10.6328125" style="5" customWidth="1"/>
    <col min="43" max="43" width="9.6328125" style="10" customWidth="1"/>
    <col min="44" max="44" width="9.6328125" style="11" customWidth="1"/>
    <col min="45" max="45" width="10" style="5" customWidth="1"/>
    <col min="46" max="46" width="9.54296875" style="5" customWidth="1"/>
    <col min="47" max="47" width="11.6328125" style="5" customWidth="1"/>
    <col min="48" max="48" width="11.08984375" style="11" customWidth="1"/>
    <col min="49" max="49" width="11.36328125" style="5" customWidth="1"/>
    <col min="50" max="50" width="11.6328125" style="5" customWidth="1"/>
    <col min="51" max="51" width="12.6328125" style="5" customWidth="1"/>
    <col min="52" max="52" width="12.08984375" style="11" customWidth="1"/>
    <col min="53" max="53" width="12.36328125" style="8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61.25" customHeight="1" x14ac:dyDescent="0.35">
      <c r="A2" s="37">
        <v>1</v>
      </c>
      <c r="B2" s="59"/>
      <c r="C2" s="38"/>
      <c r="D2" s="39" t="s">
        <v>53</v>
      </c>
      <c r="E2" s="39"/>
      <c r="F2" s="39" t="s">
        <v>54</v>
      </c>
      <c r="G2" s="40" t="s">
        <v>55</v>
      </c>
      <c r="H2" s="39" t="s">
        <v>56</v>
      </c>
      <c r="I2" s="39" t="s">
        <v>57</v>
      </c>
      <c r="J2" s="39" t="s">
        <v>58</v>
      </c>
      <c r="K2" s="39" t="s">
        <v>59</v>
      </c>
      <c r="L2" s="39" t="s">
        <v>60</v>
      </c>
      <c r="M2" s="39" t="s">
        <v>61</v>
      </c>
      <c r="N2" s="41" t="s">
        <v>62</v>
      </c>
      <c r="O2" s="42"/>
      <c r="P2" s="39" t="s">
        <v>63</v>
      </c>
      <c r="Q2" s="43">
        <v>90.8</v>
      </c>
      <c r="R2" s="44">
        <v>8.1</v>
      </c>
      <c r="S2" s="45">
        <f>Q2/R2</f>
        <v>11.209876543209877</v>
      </c>
      <c r="T2" s="45">
        <v>11.21</v>
      </c>
      <c r="U2" s="46"/>
      <c r="V2" s="39" t="s">
        <v>64</v>
      </c>
      <c r="W2" s="47">
        <v>42</v>
      </c>
      <c r="X2" s="47">
        <v>32</v>
      </c>
      <c r="Y2" s="47">
        <v>56</v>
      </c>
      <c r="Z2" s="44">
        <v>10</v>
      </c>
      <c r="AA2" s="48">
        <v>3</v>
      </c>
      <c r="AB2" s="49">
        <f>IF(W2="","",W2*X2*Y2/1000000)</f>
        <v>7.5263999999999998E-2</v>
      </c>
      <c r="AC2" s="50">
        <f>IF(AA2="","",65/AB2*AA2)</f>
        <v>2590.8801020408164</v>
      </c>
      <c r="AD2" s="51">
        <v>4000</v>
      </c>
      <c r="AE2" s="52">
        <f>IF(ISERROR(AD2/AC2),"",AD2/AC2)</f>
        <v>1.5438769230769231</v>
      </c>
      <c r="AF2" s="39" t="s">
        <v>65</v>
      </c>
      <c r="AG2" s="53">
        <v>0.32800000000000001</v>
      </c>
      <c r="AH2" s="52">
        <f>IF(ISERROR(S2*AG2),"",S2*AG2)</f>
        <v>3.6768395061728398</v>
      </c>
      <c r="AI2" s="52">
        <f>IF(ISERROR(T2+AE2+AH2),"",T2+AE2+AH2)</f>
        <v>16.430716429249763</v>
      </c>
      <c r="AJ2" s="53">
        <v>0</v>
      </c>
      <c r="AK2" s="52">
        <f>IF(ISERROR(AW2*AJ2),"",AW2*AJ2)</f>
        <v>0</v>
      </c>
      <c r="AL2" s="53">
        <v>0</v>
      </c>
      <c r="AM2" s="52">
        <f>IF(ISERROR(AW2*AL2),"",AW2*AL2)</f>
        <v>0</v>
      </c>
      <c r="AN2" s="53">
        <v>0</v>
      </c>
      <c r="AO2" s="52">
        <f>IF(ISERROR(AW2*AN2),"",AW2*AN2)</f>
        <v>0</v>
      </c>
      <c r="AP2" s="52">
        <v>0</v>
      </c>
      <c r="AQ2" s="51">
        <v>0</v>
      </c>
      <c r="AR2" s="53">
        <v>0</v>
      </c>
      <c r="AS2" s="52">
        <f>IF(ISERROR(AW2*AR2),"",AW2*AR2)</f>
        <v>0</v>
      </c>
      <c r="AT2" s="52">
        <f>IF(ISERROR(AK2+AM2+AO2+AP2+AS2),"",AK2+AM2+AO2+AP2+AS2)</f>
        <v>0</v>
      </c>
      <c r="AU2" s="54">
        <f>AI2+AT2</f>
        <v>16.430716429249763</v>
      </c>
      <c r="AV2" s="55">
        <f>IF(ISERROR((AW2-AU2)/AW2),"",(AW2-AU2)/AW2)</f>
        <v>0</v>
      </c>
      <c r="AW2" s="54">
        <f>AI2</f>
        <v>16.430716429249763</v>
      </c>
      <c r="AX2" s="52">
        <f>IF(ISERROR(AY2*(1-AZ2)),"",AY2*(1-AZ2))</f>
        <v>49.99</v>
      </c>
      <c r="AY2" s="56">
        <v>49.99</v>
      </c>
      <c r="AZ2" s="53"/>
      <c r="BA2" s="48">
        <v>75</v>
      </c>
    </row>
    <row r="3" spans="1:53" ht="57" customHeight="1" x14ac:dyDescent="0.35">
      <c r="A3" s="37">
        <v>2</v>
      </c>
      <c r="B3" s="60"/>
      <c r="C3" s="38"/>
      <c r="D3" s="39" t="s">
        <v>53</v>
      </c>
      <c r="E3" s="39"/>
      <c r="F3" s="39" t="s">
        <v>54</v>
      </c>
      <c r="G3" s="40" t="s">
        <v>55</v>
      </c>
      <c r="H3" s="39" t="s">
        <v>56</v>
      </c>
      <c r="I3" s="39" t="s">
        <v>57</v>
      </c>
      <c r="J3" s="39" t="s">
        <v>58</v>
      </c>
      <c r="K3" s="39" t="s">
        <v>59</v>
      </c>
      <c r="L3" s="39" t="s">
        <v>66</v>
      </c>
      <c r="M3" s="39" t="s">
        <v>61</v>
      </c>
      <c r="N3" s="41" t="s">
        <v>67</v>
      </c>
      <c r="O3" s="42"/>
      <c r="P3" s="39" t="s">
        <v>63</v>
      </c>
      <c r="Q3" s="43">
        <v>90.8</v>
      </c>
      <c r="R3" s="44">
        <v>8.1</v>
      </c>
      <c r="S3" s="45">
        <f t="shared" ref="S3:S6" si="0">Q3/R3</f>
        <v>11.209876543209877</v>
      </c>
      <c r="T3" s="45">
        <v>11.21</v>
      </c>
      <c r="U3" s="46"/>
      <c r="V3" s="39" t="s">
        <v>64</v>
      </c>
      <c r="W3" s="47">
        <v>42</v>
      </c>
      <c r="X3" s="47">
        <v>32</v>
      </c>
      <c r="Y3" s="47">
        <v>56</v>
      </c>
      <c r="Z3" s="44">
        <v>10</v>
      </c>
      <c r="AA3" s="48">
        <v>3</v>
      </c>
      <c r="AB3" s="49">
        <f>IF(W3="","",W3*X3*Y3/1000000)</f>
        <v>7.5263999999999998E-2</v>
      </c>
      <c r="AC3" s="50">
        <f>IF(AA3="","",65/AB3*AA3)</f>
        <v>2590.8801020408164</v>
      </c>
      <c r="AD3" s="51">
        <v>4000</v>
      </c>
      <c r="AE3" s="52">
        <f>IF(ISERROR(AD3/AC3),"",AD3/AC3)</f>
        <v>1.5438769230769231</v>
      </c>
      <c r="AF3" s="39" t="s">
        <v>65</v>
      </c>
      <c r="AG3" s="53">
        <v>0.32800000000000001</v>
      </c>
      <c r="AH3" s="52">
        <f>IF(ISERROR(S3*AG3),"",S3*AG3)</f>
        <v>3.6768395061728398</v>
      </c>
      <c r="AI3" s="52">
        <f>IF(ISERROR(T3+AE3+AH3),"",T3+AE3+AH3)</f>
        <v>16.430716429249763</v>
      </c>
      <c r="AJ3" s="53">
        <v>0</v>
      </c>
      <c r="AK3" s="52">
        <f>IF(ISERROR(AW3*AJ3),"",AW3*AJ3)</f>
        <v>0</v>
      </c>
      <c r="AL3" s="53">
        <v>0</v>
      </c>
      <c r="AM3" s="52">
        <f>IF(ISERROR(AW3*AL3),"",AW3*AL3)</f>
        <v>0</v>
      </c>
      <c r="AN3" s="53">
        <v>0</v>
      </c>
      <c r="AO3" s="52">
        <f>IF(ISERROR(AW3*AN3),"",AW3*AN3)</f>
        <v>0</v>
      </c>
      <c r="AP3" s="52">
        <v>0</v>
      </c>
      <c r="AQ3" s="51">
        <v>0</v>
      </c>
      <c r="AR3" s="53">
        <v>0</v>
      </c>
      <c r="AS3" s="52">
        <f>IF(ISERROR(AW3*AR3),"",AW3*AR3)</f>
        <v>0</v>
      </c>
      <c r="AT3" s="52">
        <f>IF(ISERROR(AK3+AM3+AO3+AP3+AS3),"",AK3+AM3+AO3+AP3+AS3)</f>
        <v>0</v>
      </c>
      <c r="AU3" s="54">
        <f>IF(ISERROR(AI3+AT3),"",AI3+AT3)</f>
        <v>16.430716429249763</v>
      </c>
      <c r="AV3" s="55">
        <f>IF(ISERROR((AW3-AU3)/AW3),"",(AW3-AU3)/AW3)</f>
        <v>0</v>
      </c>
      <c r="AW3" s="54">
        <f t="shared" ref="AW3:AW6" si="1">AI3</f>
        <v>16.430716429249763</v>
      </c>
      <c r="AX3" s="52">
        <f t="shared" ref="AX3:AX12" si="2">IF(ISERROR(AY3*(1-AZ3)),"",AY3*(1-AZ3))</f>
        <v>49.99</v>
      </c>
      <c r="AY3" s="56">
        <v>49.99</v>
      </c>
      <c r="AZ3" s="53"/>
      <c r="BA3" s="48">
        <v>45</v>
      </c>
    </row>
    <row r="4" spans="1:53" ht="57" customHeight="1" x14ac:dyDescent="0.35">
      <c r="A4" s="37">
        <v>3</v>
      </c>
      <c r="B4" s="60"/>
      <c r="C4" s="38"/>
      <c r="D4" s="39" t="s">
        <v>53</v>
      </c>
      <c r="E4" s="39"/>
      <c r="F4" s="39" t="s">
        <v>54</v>
      </c>
      <c r="G4" s="40" t="s">
        <v>55</v>
      </c>
      <c r="H4" s="39" t="s">
        <v>68</v>
      </c>
      <c r="I4" s="39" t="s">
        <v>69</v>
      </c>
      <c r="J4" s="39" t="s">
        <v>58</v>
      </c>
      <c r="K4" s="39" t="s">
        <v>59</v>
      </c>
      <c r="L4" s="39" t="s">
        <v>70</v>
      </c>
      <c r="M4" s="39" t="s">
        <v>61</v>
      </c>
      <c r="N4" s="41" t="s">
        <v>71</v>
      </c>
      <c r="O4" s="42"/>
      <c r="P4" s="39" t="s">
        <v>63</v>
      </c>
      <c r="Q4" s="43">
        <v>113.05</v>
      </c>
      <c r="R4" s="44">
        <v>8.1</v>
      </c>
      <c r="S4" s="45">
        <f t="shared" si="0"/>
        <v>13.956790123456791</v>
      </c>
      <c r="T4" s="45">
        <v>13.96</v>
      </c>
      <c r="U4" s="46"/>
      <c r="V4" s="39" t="s">
        <v>64</v>
      </c>
      <c r="W4" s="47">
        <v>42</v>
      </c>
      <c r="X4" s="47">
        <v>32</v>
      </c>
      <c r="Y4" s="47">
        <v>64</v>
      </c>
      <c r="Z4" s="44">
        <v>10</v>
      </c>
      <c r="AA4" s="48">
        <v>3</v>
      </c>
      <c r="AB4" s="49">
        <f t="shared" ref="AB4:AB6" si="3">IF(W4="","",W4*X4*Y4/1000000)</f>
        <v>8.6015999999999995E-2</v>
      </c>
      <c r="AC4" s="50">
        <f t="shared" ref="AC4:AC5" si="4">IF(AA4="","",65/AB4*AA4)</f>
        <v>2267.0200892857147</v>
      </c>
      <c r="AD4" s="51">
        <v>4000</v>
      </c>
      <c r="AE4" s="52">
        <f t="shared" ref="AE4:AE5" si="5">IF(ISERROR(AD4/AC4),"",AD4/AC4)</f>
        <v>1.764430769230769</v>
      </c>
      <c r="AF4" s="39" t="s">
        <v>65</v>
      </c>
      <c r="AG4" s="53">
        <v>0.32800000000000001</v>
      </c>
      <c r="AH4" s="52">
        <f t="shared" ref="AH4:AH6" si="6">IF(ISERROR(S4*AG4),"",S4*AG4)</f>
        <v>4.5778271604938281</v>
      </c>
      <c r="AI4" s="52">
        <f t="shared" ref="AI4:AI6" si="7">IF(ISERROR(T4+AE4+AH4),"",T4+AE4+AH4)</f>
        <v>20.302257929724597</v>
      </c>
      <c r="AJ4" s="53">
        <v>0</v>
      </c>
      <c r="AK4" s="52">
        <f t="shared" ref="AK4:AK5" si="8">IF(ISERROR(AW4*AJ4),"",AW4*AJ4)</f>
        <v>0</v>
      </c>
      <c r="AL4" s="53">
        <v>0</v>
      </c>
      <c r="AM4" s="52">
        <f t="shared" ref="AM4:AM5" si="9">IF(ISERROR(AW4*AL4),"",AW4*AL4)</f>
        <v>0</v>
      </c>
      <c r="AN4" s="53">
        <v>0</v>
      </c>
      <c r="AO4" s="52">
        <f t="shared" ref="AO4:AO5" si="10">IF(ISERROR(AW4*AN4),"",AW4*AN4)</f>
        <v>0</v>
      </c>
      <c r="AP4" s="52">
        <v>0</v>
      </c>
      <c r="AQ4" s="51">
        <v>0</v>
      </c>
      <c r="AR4" s="53">
        <v>0</v>
      </c>
      <c r="AS4" s="52">
        <f t="shared" ref="AS4:AS5" si="11">IF(ISERROR(AW4*AR4),"",AW4*AR4)</f>
        <v>0</v>
      </c>
      <c r="AT4" s="52">
        <f t="shared" ref="AT4:AT5" si="12">IF(ISERROR(AK4+AM4+AO4+AP4+AS4),"",AK4+AM4+AO4+AP4+AS4)</f>
        <v>0</v>
      </c>
      <c r="AU4" s="54">
        <f t="shared" ref="AU4:AU5" si="13">IF(ISERROR(AI4+AT4),"",AI4+AT4)</f>
        <v>20.302257929724597</v>
      </c>
      <c r="AV4" s="55">
        <v>0</v>
      </c>
      <c r="AW4" s="54">
        <f>AI4</f>
        <v>20.302257929724597</v>
      </c>
      <c r="AX4" s="52">
        <f t="shared" si="2"/>
        <v>59.99</v>
      </c>
      <c r="AY4" s="56">
        <v>59.99</v>
      </c>
      <c r="AZ4" s="53"/>
      <c r="BA4" s="48">
        <v>75</v>
      </c>
    </row>
    <row r="5" spans="1:53" ht="57" customHeight="1" x14ac:dyDescent="0.35">
      <c r="A5" s="37">
        <v>4</v>
      </c>
      <c r="B5" s="60"/>
      <c r="C5" s="38"/>
      <c r="D5" s="39" t="s">
        <v>53</v>
      </c>
      <c r="E5" s="39"/>
      <c r="F5" s="39" t="s">
        <v>54</v>
      </c>
      <c r="G5" s="40" t="s">
        <v>55</v>
      </c>
      <c r="H5" s="39" t="s">
        <v>68</v>
      </c>
      <c r="I5" s="39" t="s">
        <v>69</v>
      </c>
      <c r="J5" s="39" t="s">
        <v>58</v>
      </c>
      <c r="K5" s="39" t="s">
        <v>59</v>
      </c>
      <c r="L5" s="39" t="s">
        <v>72</v>
      </c>
      <c r="M5" s="39" t="s">
        <v>61</v>
      </c>
      <c r="N5" s="41" t="s">
        <v>73</v>
      </c>
      <c r="O5" s="42"/>
      <c r="P5" s="39" t="s">
        <v>63</v>
      </c>
      <c r="Q5" s="43">
        <v>120.18</v>
      </c>
      <c r="R5" s="44">
        <v>8.1</v>
      </c>
      <c r="S5" s="45">
        <f t="shared" si="0"/>
        <v>14.837037037037039</v>
      </c>
      <c r="T5" s="45">
        <v>14.84</v>
      </c>
      <c r="U5" s="46"/>
      <c r="V5" s="39" t="s">
        <v>64</v>
      </c>
      <c r="W5" s="47">
        <v>42</v>
      </c>
      <c r="X5" s="47">
        <v>32</v>
      </c>
      <c r="Y5" s="47">
        <v>64</v>
      </c>
      <c r="Z5" s="44">
        <v>10</v>
      </c>
      <c r="AA5" s="48">
        <v>3</v>
      </c>
      <c r="AB5" s="49">
        <f t="shared" si="3"/>
        <v>8.6015999999999995E-2</v>
      </c>
      <c r="AC5" s="50">
        <f t="shared" si="4"/>
        <v>2267.0200892857147</v>
      </c>
      <c r="AD5" s="51">
        <v>4000</v>
      </c>
      <c r="AE5" s="52">
        <f t="shared" si="5"/>
        <v>1.764430769230769</v>
      </c>
      <c r="AF5" s="39" t="s">
        <v>65</v>
      </c>
      <c r="AG5" s="53">
        <v>0.32800000000000001</v>
      </c>
      <c r="AH5" s="52">
        <f t="shared" si="6"/>
        <v>4.8665481481481487</v>
      </c>
      <c r="AI5" s="52">
        <f t="shared" si="7"/>
        <v>21.470978917378918</v>
      </c>
      <c r="AJ5" s="53">
        <v>0</v>
      </c>
      <c r="AK5" s="52">
        <f t="shared" si="8"/>
        <v>0</v>
      </c>
      <c r="AL5" s="53">
        <v>0</v>
      </c>
      <c r="AM5" s="52">
        <f t="shared" si="9"/>
        <v>0</v>
      </c>
      <c r="AN5" s="53">
        <v>0</v>
      </c>
      <c r="AO5" s="52">
        <f t="shared" si="10"/>
        <v>0</v>
      </c>
      <c r="AP5" s="52">
        <v>0</v>
      </c>
      <c r="AQ5" s="51">
        <v>0</v>
      </c>
      <c r="AR5" s="53">
        <v>0</v>
      </c>
      <c r="AS5" s="52">
        <f t="shared" si="11"/>
        <v>0</v>
      </c>
      <c r="AT5" s="52">
        <f t="shared" si="12"/>
        <v>0</v>
      </c>
      <c r="AU5" s="54">
        <f t="shared" si="13"/>
        <v>21.470978917378918</v>
      </c>
      <c r="AV5" s="55">
        <v>0</v>
      </c>
      <c r="AW5" s="54">
        <f t="shared" si="1"/>
        <v>21.470978917378918</v>
      </c>
      <c r="AX5" s="52">
        <f t="shared" si="2"/>
        <v>59.99</v>
      </c>
      <c r="AY5" s="56">
        <v>59.99</v>
      </c>
      <c r="AZ5" s="53"/>
      <c r="BA5" s="48">
        <v>285</v>
      </c>
    </row>
    <row r="6" spans="1:53" ht="57" customHeight="1" x14ac:dyDescent="0.35">
      <c r="A6" s="37">
        <v>5</v>
      </c>
      <c r="B6" s="61"/>
      <c r="C6" s="38"/>
      <c r="D6" s="39" t="s">
        <v>53</v>
      </c>
      <c r="E6" s="39"/>
      <c r="F6" s="39" t="s">
        <v>54</v>
      </c>
      <c r="G6" s="40" t="s">
        <v>55</v>
      </c>
      <c r="H6" s="39" t="s">
        <v>68</v>
      </c>
      <c r="I6" s="39" t="s">
        <v>69</v>
      </c>
      <c r="J6" s="39" t="s">
        <v>58</v>
      </c>
      <c r="K6" s="39" t="s">
        <v>59</v>
      </c>
      <c r="L6" s="39" t="s">
        <v>74</v>
      </c>
      <c r="M6" s="39" t="s">
        <v>61</v>
      </c>
      <c r="N6" s="41" t="s">
        <v>75</v>
      </c>
      <c r="O6" s="42"/>
      <c r="P6" s="39" t="s">
        <v>63</v>
      </c>
      <c r="Q6" s="43">
        <v>137.75</v>
      </c>
      <c r="R6" s="44">
        <v>8.1</v>
      </c>
      <c r="S6" s="45">
        <f t="shared" si="0"/>
        <v>17.006172839506174</v>
      </c>
      <c r="T6" s="45">
        <v>17.010000000000002</v>
      </c>
      <c r="U6" s="46"/>
      <c r="V6" s="39" t="s">
        <v>64</v>
      </c>
      <c r="W6" s="47">
        <v>42</v>
      </c>
      <c r="X6" s="47">
        <v>32</v>
      </c>
      <c r="Y6" s="47">
        <v>64</v>
      </c>
      <c r="Z6" s="44">
        <v>10</v>
      </c>
      <c r="AA6" s="48">
        <v>3</v>
      </c>
      <c r="AB6" s="49">
        <f t="shared" si="3"/>
        <v>8.6015999999999995E-2</v>
      </c>
      <c r="AC6" s="50">
        <f t="shared" ref="AC6:AC14" si="14">IF(AA6="","",65/AB6*AA6)</f>
        <v>2267.0200892857147</v>
      </c>
      <c r="AD6" s="51">
        <v>4000</v>
      </c>
      <c r="AE6" s="52">
        <f t="shared" ref="AE6:AE14" si="15">IF(ISERROR(AD6/AC6),"",AD6/AC6)</f>
        <v>1.764430769230769</v>
      </c>
      <c r="AF6" s="39" t="s">
        <v>65</v>
      </c>
      <c r="AG6" s="53">
        <v>0.32800000000000001</v>
      </c>
      <c r="AH6" s="52">
        <f t="shared" si="6"/>
        <v>5.5780246913580251</v>
      </c>
      <c r="AI6" s="52">
        <f t="shared" si="7"/>
        <v>24.352455460588796</v>
      </c>
      <c r="AJ6" s="53">
        <v>0</v>
      </c>
      <c r="AK6" s="52">
        <f t="shared" ref="AK6:AK14" si="16">IF(ISERROR(AW6*AJ6),"",AW6*AJ6)</f>
        <v>0</v>
      </c>
      <c r="AL6" s="53">
        <v>0</v>
      </c>
      <c r="AM6" s="52">
        <f t="shared" ref="AM6:AM14" si="17">IF(ISERROR(AW6*AL6),"",AW6*AL6)</f>
        <v>0</v>
      </c>
      <c r="AN6" s="53">
        <v>0</v>
      </c>
      <c r="AO6" s="52">
        <f t="shared" ref="AO6:AO14" si="18">IF(ISERROR(AW6*AN6),"",AW6*AN6)</f>
        <v>0</v>
      </c>
      <c r="AP6" s="52">
        <v>0</v>
      </c>
      <c r="AQ6" s="51">
        <v>0</v>
      </c>
      <c r="AR6" s="53">
        <v>0</v>
      </c>
      <c r="AS6" s="52">
        <f t="shared" ref="AS6:AS14" si="19">IF(ISERROR(AW6*AR6),"",AW6*AR6)</f>
        <v>0</v>
      </c>
      <c r="AT6" s="52">
        <f t="shared" ref="AT6:AT14" si="20">IF(ISERROR(AK6+AM6+AO6+AP6+AS6),"",AK6+AM6+AO6+AP6+AS6)</f>
        <v>0</v>
      </c>
      <c r="AU6" s="54">
        <f>IF(ISERROR(AI6+AT6),"",AI6+AT6)</f>
        <v>24.352455460588796</v>
      </c>
      <c r="AV6" s="55">
        <f t="shared" ref="AV6:AV14" si="21">IF(ISERROR((AW6-AU6)/AW6),"",(AW6-AU6)/AW6)</f>
        <v>0</v>
      </c>
      <c r="AW6" s="54">
        <f t="shared" si="1"/>
        <v>24.352455460588796</v>
      </c>
      <c r="AX6" s="52">
        <f t="shared" si="2"/>
        <v>69.989999999999995</v>
      </c>
      <c r="AY6" s="56">
        <v>69.989999999999995</v>
      </c>
      <c r="AZ6" s="53"/>
      <c r="BA6" s="48">
        <v>150</v>
      </c>
    </row>
    <row r="7" spans="1:53" ht="57" customHeight="1" x14ac:dyDescent="0.35">
      <c r="A7" s="37">
        <v>7</v>
      </c>
      <c r="B7" s="57" t="s">
        <v>76</v>
      </c>
      <c r="C7" s="38"/>
      <c r="D7" s="39" t="s">
        <v>53</v>
      </c>
      <c r="E7" s="39"/>
      <c r="F7" s="39" t="s">
        <v>54</v>
      </c>
      <c r="G7" s="40" t="s">
        <v>55</v>
      </c>
      <c r="H7" s="39" t="s">
        <v>77</v>
      </c>
      <c r="I7" s="39" t="s">
        <v>78</v>
      </c>
      <c r="J7" s="39" t="s">
        <v>79</v>
      </c>
      <c r="K7" s="39" t="s">
        <v>59</v>
      </c>
      <c r="L7" s="39" t="s">
        <v>80</v>
      </c>
      <c r="M7" s="39" t="s">
        <v>61</v>
      </c>
      <c r="N7" s="41" t="s">
        <v>81</v>
      </c>
      <c r="O7" s="42"/>
      <c r="P7" s="39" t="s">
        <v>63</v>
      </c>
      <c r="Q7" s="43">
        <v>62.8</v>
      </c>
      <c r="R7" s="44">
        <v>8.1</v>
      </c>
      <c r="S7" s="45">
        <f t="shared" ref="S7:S9" si="22">Q7/R7</f>
        <v>7.7530864197530862</v>
      </c>
      <c r="T7" s="45">
        <v>7.75</v>
      </c>
      <c r="U7" s="46"/>
      <c r="V7" s="39" t="s">
        <v>64</v>
      </c>
      <c r="W7" s="47">
        <v>42</v>
      </c>
      <c r="X7" s="47">
        <v>32</v>
      </c>
      <c r="Y7" s="47">
        <v>52</v>
      </c>
      <c r="Z7" s="44">
        <v>10</v>
      </c>
      <c r="AA7" s="48">
        <v>3</v>
      </c>
      <c r="AB7" s="49">
        <f t="shared" ref="AB7:AB14" si="23">IF(W7="","",W7*X7*Y7/1000000)</f>
        <v>6.9888000000000006E-2</v>
      </c>
      <c r="AC7" s="50">
        <f t="shared" si="14"/>
        <v>2790.1785714285711</v>
      </c>
      <c r="AD7" s="51">
        <v>4000</v>
      </c>
      <c r="AE7" s="52">
        <f t="shared" si="15"/>
        <v>1.4336000000000002</v>
      </c>
      <c r="AF7" s="39" t="s">
        <v>65</v>
      </c>
      <c r="AG7" s="53">
        <v>0.42799999999999999</v>
      </c>
      <c r="AH7" s="52">
        <f t="shared" ref="AH7:AH14" si="24">IF(ISERROR(S7*AG7),"",S7*AG7)</f>
        <v>3.3183209876543209</v>
      </c>
      <c r="AI7" s="52">
        <f t="shared" ref="AI7:AI14" si="25">IF(ISERROR(T7+AE7+AH7),"",T7+AE7+AH7)</f>
        <v>12.501920987654321</v>
      </c>
      <c r="AJ7" s="53">
        <v>0</v>
      </c>
      <c r="AK7" s="52">
        <f t="shared" si="16"/>
        <v>0</v>
      </c>
      <c r="AL7" s="53">
        <v>0</v>
      </c>
      <c r="AM7" s="52">
        <f t="shared" si="17"/>
        <v>0</v>
      </c>
      <c r="AN7" s="53">
        <v>0</v>
      </c>
      <c r="AO7" s="52">
        <f t="shared" si="18"/>
        <v>0</v>
      </c>
      <c r="AP7" s="52">
        <v>0</v>
      </c>
      <c r="AQ7" s="51">
        <v>0</v>
      </c>
      <c r="AR7" s="53">
        <v>0</v>
      </c>
      <c r="AS7" s="52">
        <f t="shared" si="19"/>
        <v>0</v>
      </c>
      <c r="AT7" s="52">
        <f t="shared" si="20"/>
        <v>0</v>
      </c>
      <c r="AU7" s="54">
        <f>AI7+AT7</f>
        <v>12.501920987654321</v>
      </c>
      <c r="AV7" s="55">
        <f t="shared" si="21"/>
        <v>0</v>
      </c>
      <c r="AW7" s="54">
        <f t="shared" ref="AW7:AW13" si="26">AI7</f>
        <v>12.501920987654321</v>
      </c>
      <c r="AX7" s="52">
        <f t="shared" si="2"/>
        <v>29.99</v>
      </c>
      <c r="AY7" s="56">
        <v>29.99</v>
      </c>
      <c r="AZ7" s="53"/>
      <c r="BA7" s="48">
        <v>12</v>
      </c>
    </row>
    <row r="8" spans="1:53" ht="57" customHeight="1" x14ac:dyDescent="0.35">
      <c r="A8" s="37">
        <v>8</v>
      </c>
      <c r="B8" s="58"/>
      <c r="C8" s="38"/>
      <c r="D8" s="39" t="s">
        <v>53</v>
      </c>
      <c r="E8" s="39"/>
      <c r="F8" s="39" t="s">
        <v>54</v>
      </c>
      <c r="G8" s="40" t="s">
        <v>55</v>
      </c>
      <c r="H8" s="39" t="s">
        <v>82</v>
      </c>
      <c r="I8" s="39" t="s">
        <v>83</v>
      </c>
      <c r="J8" s="39" t="s">
        <v>79</v>
      </c>
      <c r="K8" s="39" t="s">
        <v>59</v>
      </c>
      <c r="L8" s="39" t="s">
        <v>84</v>
      </c>
      <c r="M8" s="39" t="s">
        <v>61</v>
      </c>
      <c r="N8" s="41" t="s">
        <v>85</v>
      </c>
      <c r="O8" s="42"/>
      <c r="P8" s="39" t="s">
        <v>63</v>
      </c>
      <c r="Q8" s="43">
        <v>81.7</v>
      </c>
      <c r="R8" s="44">
        <v>8.1</v>
      </c>
      <c r="S8" s="45">
        <f t="shared" si="22"/>
        <v>10.086419753086421</v>
      </c>
      <c r="T8" s="45">
        <v>10.09</v>
      </c>
      <c r="U8" s="46"/>
      <c r="V8" s="39" t="s">
        <v>64</v>
      </c>
      <c r="W8" s="47">
        <v>42</v>
      </c>
      <c r="X8" s="47">
        <v>32</v>
      </c>
      <c r="Y8" s="47">
        <v>52</v>
      </c>
      <c r="Z8" s="44">
        <v>10</v>
      </c>
      <c r="AA8" s="48">
        <v>3</v>
      </c>
      <c r="AB8" s="49">
        <f t="shared" si="23"/>
        <v>6.9888000000000006E-2</v>
      </c>
      <c r="AC8" s="50">
        <f t="shared" si="14"/>
        <v>2790.1785714285711</v>
      </c>
      <c r="AD8" s="51">
        <v>4000</v>
      </c>
      <c r="AE8" s="52">
        <f t="shared" si="15"/>
        <v>1.4336000000000002</v>
      </c>
      <c r="AF8" s="39" t="s">
        <v>65</v>
      </c>
      <c r="AG8" s="53">
        <v>0.42799999999999999</v>
      </c>
      <c r="AH8" s="52">
        <f t="shared" si="24"/>
        <v>4.3169876543209877</v>
      </c>
      <c r="AI8" s="52">
        <f t="shared" si="25"/>
        <v>15.840587654320988</v>
      </c>
      <c r="AJ8" s="53">
        <v>0</v>
      </c>
      <c r="AK8" s="52">
        <f t="shared" si="16"/>
        <v>0</v>
      </c>
      <c r="AL8" s="53">
        <v>0</v>
      </c>
      <c r="AM8" s="52">
        <f t="shared" si="17"/>
        <v>0</v>
      </c>
      <c r="AN8" s="53">
        <v>0</v>
      </c>
      <c r="AO8" s="52">
        <f t="shared" si="18"/>
        <v>0</v>
      </c>
      <c r="AP8" s="52">
        <v>0</v>
      </c>
      <c r="AQ8" s="51">
        <v>0</v>
      </c>
      <c r="AR8" s="53">
        <v>0</v>
      </c>
      <c r="AS8" s="52">
        <f t="shared" si="19"/>
        <v>0</v>
      </c>
      <c r="AT8" s="52">
        <f t="shared" si="20"/>
        <v>0</v>
      </c>
      <c r="AU8" s="54">
        <f>IF(ISERROR(AI8+AT8),"",AI8+AT8)</f>
        <v>15.840587654320988</v>
      </c>
      <c r="AV8" s="55">
        <f t="shared" si="21"/>
        <v>0</v>
      </c>
      <c r="AW8" s="54">
        <f t="shared" si="26"/>
        <v>15.840587654320988</v>
      </c>
      <c r="AX8" s="52">
        <f t="shared" si="2"/>
        <v>45.99</v>
      </c>
      <c r="AY8" s="56">
        <v>45.99</v>
      </c>
      <c r="AZ8" s="53"/>
      <c r="BA8" s="48">
        <v>72</v>
      </c>
    </row>
    <row r="9" spans="1:53" ht="57" customHeight="1" x14ac:dyDescent="0.35">
      <c r="A9" s="37">
        <v>9</v>
      </c>
      <c r="B9" s="62"/>
      <c r="C9" s="38"/>
      <c r="D9" s="39" t="s">
        <v>53</v>
      </c>
      <c r="E9" s="39"/>
      <c r="F9" s="39" t="s">
        <v>54</v>
      </c>
      <c r="G9" s="40" t="s">
        <v>55</v>
      </c>
      <c r="H9" s="39" t="s">
        <v>82</v>
      </c>
      <c r="I9" s="39" t="s">
        <v>83</v>
      </c>
      <c r="J9" s="39" t="s">
        <v>79</v>
      </c>
      <c r="K9" s="39" t="s">
        <v>59</v>
      </c>
      <c r="L9" s="39" t="s">
        <v>86</v>
      </c>
      <c r="M9" s="39" t="s">
        <v>61</v>
      </c>
      <c r="N9" s="41" t="s">
        <v>87</v>
      </c>
      <c r="O9" s="42"/>
      <c r="P9" s="39" t="s">
        <v>63</v>
      </c>
      <c r="Q9" s="43">
        <v>92.9</v>
      </c>
      <c r="R9" s="44">
        <v>8.1</v>
      </c>
      <c r="S9" s="45">
        <f t="shared" si="22"/>
        <v>11.469135802469138</v>
      </c>
      <c r="T9" s="45">
        <v>11.47</v>
      </c>
      <c r="U9" s="46"/>
      <c r="V9" s="39" t="s">
        <v>64</v>
      </c>
      <c r="W9" s="47">
        <v>42</v>
      </c>
      <c r="X9" s="47">
        <v>32</v>
      </c>
      <c r="Y9" s="47">
        <v>52</v>
      </c>
      <c r="Z9" s="44">
        <v>10</v>
      </c>
      <c r="AA9" s="48">
        <v>3</v>
      </c>
      <c r="AB9" s="49">
        <f t="shared" si="23"/>
        <v>6.9888000000000006E-2</v>
      </c>
      <c r="AC9" s="50">
        <f t="shared" si="14"/>
        <v>2790.1785714285711</v>
      </c>
      <c r="AD9" s="51">
        <v>4000</v>
      </c>
      <c r="AE9" s="52">
        <f t="shared" si="15"/>
        <v>1.4336000000000002</v>
      </c>
      <c r="AF9" s="39" t="s">
        <v>65</v>
      </c>
      <c r="AG9" s="53">
        <v>0.42799999999999999</v>
      </c>
      <c r="AH9" s="52">
        <f t="shared" si="24"/>
        <v>4.9087901234567912</v>
      </c>
      <c r="AI9" s="52">
        <f t="shared" si="25"/>
        <v>17.812390123456794</v>
      </c>
      <c r="AJ9" s="53">
        <v>0</v>
      </c>
      <c r="AK9" s="52">
        <f t="shared" si="16"/>
        <v>0</v>
      </c>
      <c r="AL9" s="53">
        <v>0</v>
      </c>
      <c r="AM9" s="52">
        <f t="shared" si="17"/>
        <v>0</v>
      </c>
      <c r="AN9" s="53">
        <v>0</v>
      </c>
      <c r="AO9" s="52">
        <f t="shared" si="18"/>
        <v>0</v>
      </c>
      <c r="AP9" s="52">
        <v>0</v>
      </c>
      <c r="AQ9" s="51">
        <v>0</v>
      </c>
      <c r="AR9" s="53">
        <v>0</v>
      </c>
      <c r="AS9" s="52">
        <f t="shared" si="19"/>
        <v>0</v>
      </c>
      <c r="AT9" s="52">
        <f t="shared" si="20"/>
        <v>0</v>
      </c>
      <c r="AU9" s="54">
        <f>IF(ISERROR(AI9+AT9),"",AI9+AT9)</f>
        <v>17.812390123456794</v>
      </c>
      <c r="AV9" s="55">
        <f t="shared" si="21"/>
        <v>0</v>
      </c>
      <c r="AW9" s="54">
        <f t="shared" si="26"/>
        <v>17.812390123456794</v>
      </c>
      <c r="AX9" s="52">
        <f t="shared" si="2"/>
        <v>55.99</v>
      </c>
      <c r="AY9" s="56">
        <v>55.99</v>
      </c>
      <c r="AZ9" s="53"/>
      <c r="BA9" s="48">
        <v>111</v>
      </c>
    </row>
    <row r="10" spans="1:53" ht="57" customHeight="1" x14ac:dyDescent="0.35">
      <c r="A10" s="37">
        <v>11</v>
      </c>
      <c r="B10" s="57" t="s">
        <v>88</v>
      </c>
      <c r="C10" s="38"/>
      <c r="D10" s="39" t="s">
        <v>53</v>
      </c>
      <c r="E10" s="39"/>
      <c r="F10" s="39" t="s">
        <v>54</v>
      </c>
      <c r="G10" s="40" t="s">
        <v>55</v>
      </c>
      <c r="H10" s="39" t="s">
        <v>77</v>
      </c>
      <c r="I10" s="39" t="s">
        <v>89</v>
      </c>
      <c r="J10" s="39" t="s">
        <v>90</v>
      </c>
      <c r="K10" s="39" t="s">
        <v>59</v>
      </c>
      <c r="L10" s="39" t="s">
        <v>91</v>
      </c>
      <c r="M10" s="39" t="s">
        <v>61</v>
      </c>
      <c r="N10" s="41" t="s">
        <v>92</v>
      </c>
      <c r="O10" s="42"/>
      <c r="P10" s="39" t="s">
        <v>63</v>
      </c>
      <c r="Q10" s="43">
        <v>71.25</v>
      </c>
      <c r="R10" s="44">
        <v>8.1</v>
      </c>
      <c r="S10" s="45">
        <f t="shared" ref="S10:S12" si="27">Q10/R10</f>
        <v>8.7962962962962958</v>
      </c>
      <c r="T10" s="45">
        <v>8.8000000000000007</v>
      </c>
      <c r="U10" s="46"/>
      <c r="V10" s="39" t="s">
        <v>64</v>
      </c>
      <c r="W10" s="47">
        <v>42</v>
      </c>
      <c r="X10" s="47">
        <v>32</v>
      </c>
      <c r="Y10" s="47">
        <v>52</v>
      </c>
      <c r="Z10" s="44">
        <v>10</v>
      </c>
      <c r="AA10" s="48">
        <v>3</v>
      </c>
      <c r="AB10" s="49">
        <f t="shared" si="23"/>
        <v>6.9888000000000006E-2</v>
      </c>
      <c r="AC10" s="50">
        <f t="shared" si="14"/>
        <v>2790.1785714285711</v>
      </c>
      <c r="AD10" s="51">
        <v>4000</v>
      </c>
      <c r="AE10" s="52">
        <f t="shared" si="15"/>
        <v>1.4336000000000002</v>
      </c>
      <c r="AF10" s="39" t="s">
        <v>65</v>
      </c>
      <c r="AG10" s="53">
        <v>0.42799999999999999</v>
      </c>
      <c r="AH10" s="52">
        <f t="shared" si="24"/>
        <v>3.7648148148148146</v>
      </c>
      <c r="AI10" s="52">
        <f t="shared" si="25"/>
        <v>13.998414814814815</v>
      </c>
      <c r="AJ10" s="53">
        <v>0</v>
      </c>
      <c r="AK10" s="52">
        <f t="shared" si="16"/>
        <v>0</v>
      </c>
      <c r="AL10" s="53">
        <v>0</v>
      </c>
      <c r="AM10" s="52">
        <f t="shared" si="17"/>
        <v>0</v>
      </c>
      <c r="AN10" s="53">
        <v>0</v>
      </c>
      <c r="AO10" s="52">
        <f t="shared" si="18"/>
        <v>0</v>
      </c>
      <c r="AP10" s="52">
        <v>0</v>
      </c>
      <c r="AQ10" s="51">
        <v>0</v>
      </c>
      <c r="AR10" s="53">
        <v>0</v>
      </c>
      <c r="AS10" s="52">
        <f t="shared" si="19"/>
        <v>0</v>
      </c>
      <c r="AT10" s="52">
        <f t="shared" si="20"/>
        <v>0</v>
      </c>
      <c r="AU10" s="54">
        <f>AI10+AT10</f>
        <v>13.998414814814815</v>
      </c>
      <c r="AV10" s="55">
        <f t="shared" si="21"/>
        <v>0</v>
      </c>
      <c r="AW10" s="54">
        <f t="shared" si="26"/>
        <v>13.998414814814815</v>
      </c>
      <c r="AX10" s="52">
        <f t="shared" si="2"/>
        <v>39.99</v>
      </c>
      <c r="AY10" s="56">
        <v>39.99</v>
      </c>
      <c r="AZ10" s="53"/>
      <c r="BA10" s="48">
        <v>24</v>
      </c>
    </row>
    <row r="11" spans="1:53" ht="57" customHeight="1" x14ac:dyDescent="0.35">
      <c r="A11" s="37">
        <v>12</v>
      </c>
      <c r="B11" s="58"/>
      <c r="C11" s="38"/>
      <c r="D11" s="39" t="s">
        <v>53</v>
      </c>
      <c r="E11" s="39"/>
      <c r="F11" s="39" t="s">
        <v>54</v>
      </c>
      <c r="G11" s="40" t="s">
        <v>55</v>
      </c>
      <c r="H11" s="39" t="s">
        <v>82</v>
      </c>
      <c r="I11" s="39" t="s">
        <v>93</v>
      </c>
      <c r="J11" s="39" t="s">
        <v>90</v>
      </c>
      <c r="K11" s="39" t="s">
        <v>59</v>
      </c>
      <c r="L11" s="39" t="s">
        <v>94</v>
      </c>
      <c r="M11" s="39" t="s">
        <v>61</v>
      </c>
      <c r="N11" s="41" t="s">
        <v>95</v>
      </c>
      <c r="O11" s="42"/>
      <c r="P11" s="39" t="s">
        <v>63</v>
      </c>
      <c r="Q11" s="43">
        <v>90.25</v>
      </c>
      <c r="R11" s="44">
        <v>8.1</v>
      </c>
      <c r="S11" s="45">
        <f t="shared" si="27"/>
        <v>11.141975308641976</v>
      </c>
      <c r="T11" s="45">
        <v>11.14</v>
      </c>
      <c r="U11" s="46"/>
      <c r="V11" s="39" t="s">
        <v>64</v>
      </c>
      <c r="W11" s="47">
        <v>42</v>
      </c>
      <c r="X11" s="47">
        <v>32</v>
      </c>
      <c r="Y11" s="47">
        <v>52</v>
      </c>
      <c r="Z11" s="44">
        <v>10</v>
      </c>
      <c r="AA11" s="48">
        <v>3</v>
      </c>
      <c r="AB11" s="49">
        <f t="shared" si="23"/>
        <v>6.9888000000000006E-2</v>
      </c>
      <c r="AC11" s="50">
        <f t="shared" si="14"/>
        <v>2790.1785714285711</v>
      </c>
      <c r="AD11" s="51">
        <v>4000</v>
      </c>
      <c r="AE11" s="52">
        <f t="shared" si="15"/>
        <v>1.4336000000000002</v>
      </c>
      <c r="AF11" s="39" t="s">
        <v>65</v>
      </c>
      <c r="AG11" s="53">
        <v>0.42799999999999999</v>
      </c>
      <c r="AH11" s="52">
        <f t="shared" si="24"/>
        <v>4.7687654320987658</v>
      </c>
      <c r="AI11" s="52">
        <f t="shared" si="25"/>
        <v>17.342365432098767</v>
      </c>
      <c r="AJ11" s="53">
        <v>0</v>
      </c>
      <c r="AK11" s="52">
        <f t="shared" si="16"/>
        <v>0</v>
      </c>
      <c r="AL11" s="53">
        <v>0</v>
      </c>
      <c r="AM11" s="52">
        <f t="shared" si="17"/>
        <v>0</v>
      </c>
      <c r="AN11" s="53">
        <v>0</v>
      </c>
      <c r="AO11" s="52">
        <f t="shared" si="18"/>
        <v>0</v>
      </c>
      <c r="AP11" s="52">
        <v>0</v>
      </c>
      <c r="AQ11" s="51">
        <v>0</v>
      </c>
      <c r="AR11" s="53">
        <v>0</v>
      </c>
      <c r="AS11" s="52">
        <f t="shared" si="19"/>
        <v>0</v>
      </c>
      <c r="AT11" s="52">
        <f t="shared" si="20"/>
        <v>0</v>
      </c>
      <c r="AU11" s="54">
        <f>IF(ISERROR(AI11+AT11),"",AI11+AT11)</f>
        <v>17.342365432098767</v>
      </c>
      <c r="AV11" s="55">
        <f t="shared" si="21"/>
        <v>0</v>
      </c>
      <c r="AW11" s="54">
        <f t="shared" si="26"/>
        <v>17.342365432098767</v>
      </c>
      <c r="AX11" s="52">
        <f t="shared" si="2"/>
        <v>49.99</v>
      </c>
      <c r="AY11" s="56">
        <v>49.99</v>
      </c>
      <c r="AZ11" s="53"/>
      <c r="BA11" s="48">
        <v>141</v>
      </c>
    </row>
    <row r="12" spans="1:53" ht="57" customHeight="1" x14ac:dyDescent="0.35">
      <c r="A12" s="37">
        <v>13</v>
      </c>
      <c r="B12" s="62"/>
      <c r="C12" s="38"/>
      <c r="D12" s="39" t="s">
        <v>53</v>
      </c>
      <c r="E12" s="39"/>
      <c r="F12" s="39" t="s">
        <v>54</v>
      </c>
      <c r="G12" s="40" t="s">
        <v>55</v>
      </c>
      <c r="H12" s="39" t="s">
        <v>82</v>
      </c>
      <c r="I12" s="39" t="s">
        <v>93</v>
      </c>
      <c r="J12" s="39" t="s">
        <v>90</v>
      </c>
      <c r="K12" s="39" t="s">
        <v>59</v>
      </c>
      <c r="L12" s="39" t="s">
        <v>96</v>
      </c>
      <c r="M12" s="39" t="s">
        <v>61</v>
      </c>
      <c r="N12" s="41" t="s">
        <v>97</v>
      </c>
      <c r="O12" s="42"/>
      <c r="P12" s="39" t="s">
        <v>63</v>
      </c>
      <c r="Q12" s="43">
        <v>100.7</v>
      </c>
      <c r="R12" s="44">
        <v>8.1</v>
      </c>
      <c r="S12" s="45">
        <f t="shared" si="27"/>
        <v>12.4320987654321</v>
      </c>
      <c r="T12" s="45">
        <v>12.43</v>
      </c>
      <c r="U12" s="46"/>
      <c r="V12" s="39" t="s">
        <v>64</v>
      </c>
      <c r="W12" s="47">
        <v>42</v>
      </c>
      <c r="X12" s="47">
        <v>32</v>
      </c>
      <c r="Y12" s="47">
        <v>52</v>
      </c>
      <c r="Z12" s="44">
        <v>10</v>
      </c>
      <c r="AA12" s="48">
        <v>3</v>
      </c>
      <c r="AB12" s="49">
        <f t="shared" si="23"/>
        <v>6.9888000000000006E-2</v>
      </c>
      <c r="AC12" s="50">
        <f t="shared" si="14"/>
        <v>2790.1785714285711</v>
      </c>
      <c r="AD12" s="51">
        <v>4000</v>
      </c>
      <c r="AE12" s="52">
        <f t="shared" si="15"/>
        <v>1.4336000000000002</v>
      </c>
      <c r="AF12" s="39" t="s">
        <v>65</v>
      </c>
      <c r="AG12" s="53">
        <v>0.42799999999999999</v>
      </c>
      <c r="AH12" s="52">
        <f t="shared" si="24"/>
        <v>5.3209382716049385</v>
      </c>
      <c r="AI12" s="52">
        <f t="shared" si="25"/>
        <v>19.184538271604939</v>
      </c>
      <c r="AJ12" s="53">
        <v>0</v>
      </c>
      <c r="AK12" s="52">
        <f t="shared" si="16"/>
        <v>0</v>
      </c>
      <c r="AL12" s="53">
        <v>0</v>
      </c>
      <c r="AM12" s="52">
        <f t="shared" si="17"/>
        <v>0</v>
      </c>
      <c r="AN12" s="53">
        <v>0</v>
      </c>
      <c r="AO12" s="52">
        <f t="shared" si="18"/>
        <v>0</v>
      </c>
      <c r="AP12" s="52">
        <v>0</v>
      </c>
      <c r="AQ12" s="51">
        <v>0</v>
      </c>
      <c r="AR12" s="53">
        <v>0</v>
      </c>
      <c r="AS12" s="52">
        <f t="shared" si="19"/>
        <v>0</v>
      </c>
      <c r="AT12" s="52">
        <f t="shared" si="20"/>
        <v>0</v>
      </c>
      <c r="AU12" s="54">
        <f>IF(ISERROR(AI12+AT12),"",AI12+AT12)</f>
        <v>19.184538271604939</v>
      </c>
      <c r="AV12" s="55">
        <f t="shared" si="21"/>
        <v>0</v>
      </c>
      <c r="AW12" s="54">
        <f t="shared" si="26"/>
        <v>19.184538271604939</v>
      </c>
      <c r="AX12" s="52">
        <f t="shared" si="2"/>
        <v>59.99</v>
      </c>
      <c r="AY12" s="56">
        <v>59.99</v>
      </c>
      <c r="AZ12" s="53"/>
      <c r="BA12" s="48">
        <v>81</v>
      </c>
    </row>
    <row r="13" spans="1:53" ht="61.25" customHeight="1" x14ac:dyDescent="0.35">
      <c r="A13" s="37">
        <v>15</v>
      </c>
      <c r="B13" s="57" t="s">
        <v>98</v>
      </c>
      <c r="C13" s="38"/>
      <c r="D13" s="39" t="s">
        <v>53</v>
      </c>
      <c r="E13" s="39"/>
      <c r="F13" s="39" t="s">
        <v>54</v>
      </c>
      <c r="G13" s="40" t="s">
        <v>55</v>
      </c>
      <c r="H13" s="39" t="s">
        <v>56</v>
      </c>
      <c r="I13" s="39" t="s">
        <v>57</v>
      </c>
      <c r="J13" s="39" t="s">
        <v>58</v>
      </c>
      <c r="K13" s="39" t="s">
        <v>59</v>
      </c>
      <c r="L13" s="39" t="s">
        <v>60</v>
      </c>
      <c r="M13" s="39" t="s">
        <v>99</v>
      </c>
      <c r="N13" s="41" t="s">
        <v>100</v>
      </c>
      <c r="O13" s="42"/>
      <c r="P13" s="39" t="s">
        <v>63</v>
      </c>
      <c r="Q13" s="43">
        <v>90.8</v>
      </c>
      <c r="R13" s="44">
        <v>8.1</v>
      </c>
      <c r="S13" s="45">
        <f>Q13/R13</f>
        <v>11.209876543209877</v>
      </c>
      <c r="T13" s="45">
        <v>11.21</v>
      </c>
      <c r="U13" s="46"/>
      <c r="V13" s="39" t="s">
        <v>64</v>
      </c>
      <c r="W13" s="47">
        <v>42</v>
      </c>
      <c r="X13" s="47">
        <v>32</v>
      </c>
      <c r="Y13" s="47">
        <v>56</v>
      </c>
      <c r="Z13" s="44">
        <v>10</v>
      </c>
      <c r="AA13" s="48">
        <v>3</v>
      </c>
      <c r="AB13" s="49">
        <f t="shared" si="23"/>
        <v>7.5263999999999998E-2</v>
      </c>
      <c r="AC13" s="50">
        <f t="shared" si="14"/>
        <v>2590.8801020408164</v>
      </c>
      <c r="AD13" s="51">
        <v>4000</v>
      </c>
      <c r="AE13" s="52">
        <f t="shared" si="15"/>
        <v>1.5438769230769231</v>
      </c>
      <c r="AF13" s="39" t="s">
        <v>65</v>
      </c>
      <c r="AG13" s="53">
        <v>0.32800000000000001</v>
      </c>
      <c r="AH13" s="52">
        <f t="shared" si="24"/>
        <v>3.6768395061728398</v>
      </c>
      <c r="AI13" s="52">
        <f t="shared" si="25"/>
        <v>16.430716429249763</v>
      </c>
      <c r="AJ13" s="53">
        <v>0</v>
      </c>
      <c r="AK13" s="52">
        <f t="shared" si="16"/>
        <v>0</v>
      </c>
      <c r="AL13" s="53">
        <v>0</v>
      </c>
      <c r="AM13" s="52">
        <f t="shared" si="17"/>
        <v>0</v>
      </c>
      <c r="AN13" s="53">
        <v>0</v>
      </c>
      <c r="AO13" s="52">
        <f t="shared" si="18"/>
        <v>0</v>
      </c>
      <c r="AP13" s="52">
        <v>0</v>
      </c>
      <c r="AQ13" s="51">
        <v>0</v>
      </c>
      <c r="AR13" s="53">
        <v>0</v>
      </c>
      <c r="AS13" s="52">
        <f t="shared" si="19"/>
        <v>0</v>
      </c>
      <c r="AT13" s="52">
        <f t="shared" si="20"/>
        <v>0</v>
      </c>
      <c r="AU13" s="54">
        <f>AI13+AT13</f>
        <v>16.430716429249763</v>
      </c>
      <c r="AV13" s="55">
        <f t="shared" si="21"/>
        <v>0</v>
      </c>
      <c r="AW13" s="54">
        <f t="shared" si="26"/>
        <v>16.430716429249763</v>
      </c>
      <c r="AX13" s="52">
        <f>IF(ISERROR(AY13*(1-AZ13)),"",AY13*(1-AZ13))</f>
        <v>49.99</v>
      </c>
      <c r="AY13" s="56">
        <v>49.99</v>
      </c>
      <c r="AZ13" s="53"/>
      <c r="BA13" s="48">
        <v>75</v>
      </c>
    </row>
    <row r="14" spans="1:53" ht="57" customHeight="1" x14ac:dyDescent="0.35">
      <c r="A14" s="37">
        <v>16</v>
      </c>
      <c r="B14" s="58"/>
      <c r="C14" s="38"/>
      <c r="D14" s="39" t="s">
        <v>53</v>
      </c>
      <c r="E14" s="39"/>
      <c r="F14" s="39" t="s">
        <v>54</v>
      </c>
      <c r="G14" s="40" t="s">
        <v>55</v>
      </c>
      <c r="H14" s="39" t="s">
        <v>56</v>
      </c>
      <c r="I14" s="39" t="s">
        <v>57</v>
      </c>
      <c r="J14" s="39" t="s">
        <v>58</v>
      </c>
      <c r="K14" s="39" t="s">
        <v>59</v>
      </c>
      <c r="L14" s="39" t="s">
        <v>66</v>
      </c>
      <c r="M14" s="39" t="s">
        <v>99</v>
      </c>
      <c r="N14" s="41" t="s">
        <v>101</v>
      </c>
      <c r="O14" s="42"/>
      <c r="P14" s="39" t="s">
        <v>63</v>
      </c>
      <c r="Q14" s="43">
        <v>90.8</v>
      </c>
      <c r="R14" s="44">
        <v>8.1</v>
      </c>
      <c r="S14" s="45">
        <f t="shared" ref="S14:S17" si="28">Q14/R14</f>
        <v>11.209876543209877</v>
      </c>
      <c r="T14" s="45">
        <v>11.21</v>
      </c>
      <c r="U14" s="46"/>
      <c r="V14" s="39" t="s">
        <v>64</v>
      </c>
      <c r="W14" s="47">
        <v>42</v>
      </c>
      <c r="X14" s="47">
        <v>32</v>
      </c>
      <c r="Y14" s="47">
        <v>56</v>
      </c>
      <c r="Z14" s="44">
        <v>10</v>
      </c>
      <c r="AA14" s="48">
        <v>3</v>
      </c>
      <c r="AB14" s="49">
        <f t="shared" si="23"/>
        <v>7.5263999999999998E-2</v>
      </c>
      <c r="AC14" s="50">
        <f t="shared" si="14"/>
        <v>2590.8801020408164</v>
      </c>
      <c r="AD14" s="51">
        <v>4000</v>
      </c>
      <c r="AE14" s="52">
        <f t="shared" si="15"/>
        <v>1.5438769230769231</v>
      </c>
      <c r="AF14" s="39" t="s">
        <v>65</v>
      </c>
      <c r="AG14" s="53">
        <v>0.32800000000000001</v>
      </c>
      <c r="AH14" s="52">
        <f t="shared" si="24"/>
        <v>3.6768395061728398</v>
      </c>
      <c r="AI14" s="52">
        <f t="shared" si="25"/>
        <v>16.430716429249763</v>
      </c>
      <c r="AJ14" s="53">
        <v>0</v>
      </c>
      <c r="AK14" s="52">
        <f t="shared" si="16"/>
        <v>0</v>
      </c>
      <c r="AL14" s="53">
        <v>0</v>
      </c>
      <c r="AM14" s="52">
        <f t="shared" si="17"/>
        <v>0</v>
      </c>
      <c r="AN14" s="53">
        <v>0</v>
      </c>
      <c r="AO14" s="52">
        <f t="shared" si="18"/>
        <v>0</v>
      </c>
      <c r="AP14" s="52">
        <v>0</v>
      </c>
      <c r="AQ14" s="51">
        <v>0</v>
      </c>
      <c r="AR14" s="53">
        <v>0</v>
      </c>
      <c r="AS14" s="52">
        <f t="shared" si="19"/>
        <v>0</v>
      </c>
      <c r="AT14" s="52">
        <f t="shared" si="20"/>
        <v>0</v>
      </c>
      <c r="AU14" s="54">
        <f>IF(ISERROR(AI14+AT14),"",AI14+AT14)</f>
        <v>16.430716429249763</v>
      </c>
      <c r="AV14" s="55">
        <f t="shared" si="21"/>
        <v>0</v>
      </c>
      <c r="AW14" s="54">
        <f t="shared" ref="AW14" si="29">AI14</f>
        <v>16.430716429249763</v>
      </c>
      <c r="AX14" s="52">
        <f t="shared" ref="AX14:AX17" si="30">IF(ISERROR(AY14*(1-AZ14)),"",AY14*(1-AZ14))</f>
        <v>49.99</v>
      </c>
      <c r="AY14" s="56">
        <v>49.99</v>
      </c>
      <c r="AZ14" s="53"/>
      <c r="BA14" s="48">
        <v>45</v>
      </c>
    </row>
    <row r="15" spans="1:53" ht="57" customHeight="1" x14ac:dyDescent="0.35">
      <c r="A15" s="37">
        <v>17</v>
      </c>
      <c r="B15" s="58"/>
      <c r="C15" s="38"/>
      <c r="D15" s="39" t="s">
        <v>53</v>
      </c>
      <c r="E15" s="39"/>
      <c r="F15" s="39" t="s">
        <v>54</v>
      </c>
      <c r="G15" s="40" t="s">
        <v>55</v>
      </c>
      <c r="H15" s="39" t="s">
        <v>68</v>
      </c>
      <c r="I15" s="39" t="s">
        <v>69</v>
      </c>
      <c r="J15" s="39" t="s">
        <v>58</v>
      </c>
      <c r="K15" s="39" t="s">
        <v>59</v>
      </c>
      <c r="L15" s="39" t="s">
        <v>70</v>
      </c>
      <c r="M15" s="39" t="s">
        <v>99</v>
      </c>
      <c r="N15" s="41" t="s">
        <v>102</v>
      </c>
      <c r="O15" s="42"/>
      <c r="P15" s="39" t="s">
        <v>63</v>
      </c>
      <c r="Q15" s="43">
        <v>113.05</v>
      </c>
      <c r="R15" s="44">
        <v>8.1</v>
      </c>
      <c r="S15" s="45">
        <f t="shared" si="28"/>
        <v>13.956790123456791</v>
      </c>
      <c r="T15" s="45">
        <v>13.96</v>
      </c>
      <c r="U15" s="46"/>
      <c r="V15" s="39" t="s">
        <v>64</v>
      </c>
      <c r="W15" s="47">
        <v>42</v>
      </c>
      <c r="X15" s="47">
        <v>32</v>
      </c>
      <c r="Y15" s="47">
        <v>64</v>
      </c>
      <c r="Z15" s="44">
        <v>10</v>
      </c>
      <c r="AA15" s="48">
        <v>3</v>
      </c>
      <c r="AB15" s="49">
        <f t="shared" ref="AB15:AB17" si="31">IF(W15="","",W15*X15*Y15/1000000)</f>
        <v>8.6015999999999995E-2</v>
      </c>
      <c r="AC15" s="50">
        <f t="shared" ref="AC15:AC16" si="32">IF(AA15="","",65/AB15*AA15)</f>
        <v>2267.0200892857147</v>
      </c>
      <c r="AD15" s="51">
        <v>4000</v>
      </c>
      <c r="AE15" s="52">
        <f t="shared" ref="AE15:AE16" si="33">IF(ISERROR(AD15/AC15),"",AD15/AC15)</f>
        <v>1.764430769230769</v>
      </c>
      <c r="AF15" s="39" t="s">
        <v>65</v>
      </c>
      <c r="AG15" s="53">
        <v>0.32800000000000001</v>
      </c>
      <c r="AH15" s="52">
        <f t="shared" ref="AH15:AH17" si="34">IF(ISERROR(S15*AG15),"",S15*AG15)</f>
        <v>4.5778271604938281</v>
      </c>
      <c r="AI15" s="52">
        <f t="shared" ref="AI15:AI17" si="35">IF(ISERROR(T15+AE15+AH15),"",T15+AE15+AH15)</f>
        <v>20.302257929724597</v>
      </c>
      <c r="AJ15" s="53">
        <v>0</v>
      </c>
      <c r="AK15" s="52">
        <f t="shared" ref="AK15:AK16" si="36">IF(ISERROR(AW15*AJ15),"",AW15*AJ15)</f>
        <v>0</v>
      </c>
      <c r="AL15" s="53">
        <v>0</v>
      </c>
      <c r="AM15" s="52">
        <f t="shared" ref="AM15:AM16" si="37">IF(ISERROR(AW15*AL15),"",AW15*AL15)</f>
        <v>0</v>
      </c>
      <c r="AN15" s="53">
        <v>0</v>
      </c>
      <c r="AO15" s="52">
        <f t="shared" ref="AO15:AO16" si="38">IF(ISERROR(AW15*AN15),"",AW15*AN15)</f>
        <v>0</v>
      </c>
      <c r="AP15" s="52">
        <v>0</v>
      </c>
      <c r="AQ15" s="51">
        <v>0</v>
      </c>
      <c r="AR15" s="53">
        <v>0</v>
      </c>
      <c r="AS15" s="52">
        <f t="shared" ref="AS15:AS16" si="39">IF(ISERROR(AW15*AR15),"",AW15*AR15)</f>
        <v>0</v>
      </c>
      <c r="AT15" s="52">
        <f t="shared" ref="AT15:AT16" si="40">IF(ISERROR(AK15+AM15+AO15+AP15+AS15),"",AK15+AM15+AO15+AP15+AS15)</f>
        <v>0</v>
      </c>
      <c r="AU15" s="54">
        <f t="shared" ref="AU15:AU16" si="41">IF(ISERROR(AI15+AT15),"",AI15+AT15)</f>
        <v>20.302257929724597</v>
      </c>
      <c r="AV15" s="55">
        <v>0</v>
      </c>
      <c r="AW15" s="54">
        <f>AI15</f>
        <v>20.302257929724597</v>
      </c>
      <c r="AX15" s="52">
        <f t="shared" si="30"/>
        <v>59.99</v>
      </c>
      <c r="AY15" s="56">
        <v>59.99</v>
      </c>
      <c r="AZ15" s="53"/>
      <c r="BA15" s="48">
        <v>93</v>
      </c>
    </row>
    <row r="16" spans="1:53" ht="57" customHeight="1" x14ac:dyDescent="0.35">
      <c r="A16" s="37">
        <v>18</v>
      </c>
      <c r="B16" s="58"/>
      <c r="C16" s="38"/>
      <c r="D16" s="39" t="s">
        <v>53</v>
      </c>
      <c r="E16" s="39"/>
      <c r="F16" s="39" t="s">
        <v>54</v>
      </c>
      <c r="G16" s="40" t="s">
        <v>55</v>
      </c>
      <c r="H16" s="39" t="s">
        <v>68</v>
      </c>
      <c r="I16" s="39" t="s">
        <v>69</v>
      </c>
      <c r="J16" s="39" t="s">
        <v>58</v>
      </c>
      <c r="K16" s="39" t="s">
        <v>59</v>
      </c>
      <c r="L16" s="39" t="s">
        <v>72</v>
      </c>
      <c r="M16" s="39" t="s">
        <v>99</v>
      </c>
      <c r="N16" s="41" t="s">
        <v>103</v>
      </c>
      <c r="O16" s="42"/>
      <c r="P16" s="39" t="s">
        <v>63</v>
      </c>
      <c r="Q16" s="43">
        <v>120.18</v>
      </c>
      <c r="R16" s="44">
        <v>8.1</v>
      </c>
      <c r="S16" s="45">
        <f t="shared" si="28"/>
        <v>14.837037037037039</v>
      </c>
      <c r="T16" s="45">
        <v>14.84</v>
      </c>
      <c r="U16" s="46"/>
      <c r="V16" s="39" t="s">
        <v>64</v>
      </c>
      <c r="W16" s="47">
        <v>42</v>
      </c>
      <c r="X16" s="47">
        <v>32</v>
      </c>
      <c r="Y16" s="47">
        <v>64</v>
      </c>
      <c r="Z16" s="44">
        <v>10</v>
      </c>
      <c r="AA16" s="48">
        <v>3</v>
      </c>
      <c r="AB16" s="49">
        <f t="shared" si="31"/>
        <v>8.6015999999999995E-2</v>
      </c>
      <c r="AC16" s="50">
        <f t="shared" si="32"/>
        <v>2267.0200892857147</v>
      </c>
      <c r="AD16" s="51">
        <v>4000</v>
      </c>
      <c r="AE16" s="52">
        <f t="shared" si="33"/>
        <v>1.764430769230769</v>
      </c>
      <c r="AF16" s="39" t="s">
        <v>65</v>
      </c>
      <c r="AG16" s="53">
        <v>0.32800000000000001</v>
      </c>
      <c r="AH16" s="52">
        <f t="shared" si="34"/>
        <v>4.8665481481481487</v>
      </c>
      <c r="AI16" s="52">
        <f t="shared" si="35"/>
        <v>21.470978917378918</v>
      </c>
      <c r="AJ16" s="53">
        <v>0</v>
      </c>
      <c r="AK16" s="52">
        <f t="shared" si="36"/>
        <v>0</v>
      </c>
      <c r="AL16" s="53">
        <v>0</v>
      </c>
      <c r="AM16" s="52">
        <f t="shared" si="37"/>
        <v>0</v>
      </c>
      <c r="AN16" s="53">
        <v>0</v>
      </c>
      <c r="AO16" s="52">
        <f t="shared" si="38"/>
        <v>0</v>
      </c>
      <c r="AP16" s="52">
        <v>0</v>
      </c>
      <c r="AQ16" s="51">
        <v>0</v>
      </c>
      <c r="AR16" s="53">
        <v>0</v>
      </c>
      <c r="AS16" s="52">
        <f t="shared" si="39"/>
        <v>0</v>
      </c>
      <c r="AT16" s="52">
        <f t="shared" si="40"/>
        <v>0</v>
      </c>
      <c r="AU16" s="54">
        <f t="shared" si="41"/>
        <v>21.470978917378918</v>
      </c>
      <c r="AV16" s="55">
        <v>0</v>
      </c>
      <c r="AW16" s="54">
        <f t="shared" ref="AW16:AW17" si="42">AI16</f>
        <v>21.470978917378918</v>
      </c>
      <c r="AX16" s="52">
        <f t="shared" si="30"/>
        <v>59.99</v>
      </c>
      <c r="AY16" s="56">
        <v>59.99</v>
      </c>
      <c r="AZ16" s="53"/>
      <c r="BA16" s="48">
        <v>285</v>
      </c>
    </row>
    <row r="17" spans="1:53" ht="57" customHeight="1" x14ac:dyDescent="0.35">
      <c r="A17" s="37">
        <v>19</v>
      </c>
      <c r="B17" s="58"/>
      <c r="C17" s="38"/>
      <c r="D17" s="39" t="s">
        <v>53</v>
      </c>
      <c r="E17" s="39"/>
      <c r="F17" s="39" t="s">
        <v>54</v>
      </c>
      <c r="G17" s="40" t="s">
        <v>55</v>
      </c>
      <c r="H17" s="39" t="s">
        <v>68</v>
      </c>
      <c r="I17" s="39" t="s">
        <v>69</v>
      </c>
      <c r="J17" s="39" t="s">
        <v>58</v>
      </c>
      <c r="K17" s="39" t="s">
        <v>59</v>
      </c>
      <c r="L17" s="39" t="s">
        <v>74</v>
      </c>
      <c r="M17" s="39" t="s">
        <v>99</v>
      </c>
      <c r="N17" s="41" t="s">
        <v>104</v>
      </c>
      <c r="O17" s="42"/>
      <c r="P17" s="39" t="s">
        <v>63</v>
      </c>
      <c r="Q17" s="43">
        <v>137.75</v>
      </c>
      <c r="R17" s="44">
        <v>8.1</v>
      </c>
      <c r="S17" s="45">
        <f t="shared" si="28"/>
        <v>17.006172839506174</v>
      </c>
      <c r="T17" s="45">
        <v>17.010000000000002</v>
      </c>
      <c r="U17" s="46"/>
      <c r="V17" s="39" t="s">
        <v>64</v>
      </c>
      <c r="W17" s="47">
        <v>42</v>
      </c>
      <c r="X17" s="47">
        <v>32</v>
      </c>
      <c r="Y17" s="47">
        <v>64</v>
      </c>
      <c r="Z17" s="44">
        <v>10</v>
      </c>
      <c r="AA17" s="48">
        <v>3</v>
      </c>
      <c r="AB17" s="49">
        <f t="shared" si="31"/>
        <v>8.6015999999999995E-2</v>
      </c>
      <c r="AC17" s="50">
        <f t="shared" ref="AC17:AC25" si="43">IF(AA17="","",65/AB17*AA17)</f>
        <v>2267.0200892857147</v>
      </c>
      <c r="AD17" s="51">
        <v>4000</v>
      </c>
      <c r="AE17" s="52">
        <f t="shared" ref="AE17:AE25" si="44">IF(ISERROR(AD17/AC17),"",AD17/AC17)</f>
        <v>1.764430769230769</v>
      </c>
      <c r="AF17" s="39" t="s">
        <v>65</v>
      </c>
      <c r="AG17" s="53">
        <v>0.32800000000000001</v>
      </c>
      <c r="AH17" s="52">
        <f t="shared" si="34"/>
        <v>5.5780246913580251</v>
      </c>
      <c r="AI17" s="52">
        <f t="shared" si="35"/>
        <v>24.352455460588796</v>
      </c>
      <c r="AJ17" s="53">
        <v>0</v>
      </c>
      <c r="AK17" s="52">
        <f t="shared" ref="AK17:AK25" si="45">IF(ISERROR(AW17*AJ17),"",AW17*AJ17)</f>
        <v>0</v>
      </c>
      <c r="AL17" s="53">
        <v>0</v>
      </c>
      <c r="AM17" s="52">
        <f t="shared" ref="AM17:AM25" si="46">IF(ISERROR(AW17*AL17),"",AW17*AL17)</f>
        <v>0</v>
      </c>
      <c r="AN17" s="53">
        <v>0</v>
      </c>
      <c r="AO17" s="52">
        <f t="shared" ref="AO17:AO25" si="47">IF(ISERROR(AW17*AN17),"",AW17*AN17)</f>
        <v>0</v>
      </c>
      <c r="AP17" s="52">
        <v>0</v>
      </c>
      <c r="AQ17" s="51">
        <v>0</v>
      </c>
      <c r="AR17" s="53">
        <v>0</v>
      </c>
      <c r="AS17" s="52">
        <f t="shared" ref="AS17:AS25" si="48">IF(ISERROR(AW17*AR17),"",AW17*AR17)</f>
        <v>0</v>
      </c>
      <c r="AT17" s="52">
        <f t="shared" ref="AT17:AT25" si="49">IF(ISERROR(AK17+AM17+AO17+AP17+AS17),"",AK17+AM17+AO17+AP17+AS17)</f>
        <v>0</v>
      </c>
      <c r="AU17" s="54">
        <f>IF(ISERROR(AI17+AT17),"",AI17+AT17)</f>
        <v>24.352455460588796</v>
      </c>
      <c r="AV17" s="55">
        <f t="shared" ref="AV17:AV25" si="50">IF(ISERROR((AW17-AU17)/AW17),"",(AW17-AU17)/AW17)</f>
        <v>0</v>
      </c>
      <c r="AW17" s="54">
        <f t="shared" si="42"/>
        <v>24.352455460588796</v>
      </c>
      <c r="AX17" s="52">
        <f t="shared" si="30"/>
        <v>69.989999999999995</v>
      </c>
      <c r="AY17" s="56">
        <v>69.989999999999995</v>
      </c>
      <c r="AZ17" s="53"/>
      <c r="BA17" s="48">
        <v>135</v>
      </c>
    </row>
    <row r="18" spans="1:53" ht="57" customHeight="1" x14ac:dyDescent="0.35">
      <c r="A18" s="37">
        <v>21</v>
      </c>
      <c r="B18" s="57" t="s">
        <v>76</v>
      </c>
      <c r="C18" s="38"/>
      <c r="D18" s="39" t="s">
        <v>53</v>
      </c>
      <c r="E18" s="39"/>
      <c r="F18" s="39" t="s">
        <v>54</v>
      </c>
      <c r="G18" s="40" t="s">
        <v>55</v>
      </c>
      <c r="H18" s="39" t="s">
        <v>77</v>
      </c>
      <c r="I18" s="39" t="s">
        <v>78</v>
      </c>
      <c r="J18" s="39" t="s">
        <v>79</v>
      </c>
      <c r="K18" s="39" t="s">
        <v>59</v>
      </c>
      <c r="L18" s="39" t="s">
        <v>80</v>
      </c>
      <c r="M18" s="39" t="s">
        <v>99</v>
      </c>
      <c r="N18" s="41" t="s">
        <v>105</v>
      </c>
      <c r="O18" s="42"/>
      <c r="P18" s="39" t="s">
        <v>63</v>
      </c>
      <c r="Q18" s="43">
        <v>62.8</v>
      </c>
      <c r="R18" s="44">
        <v>8.1</v>
      </c>
      <c r="S18" s="45">
        <f t="shared" ref="S18:S20" si="51">Q18/R18</f>
        <v>7.7530864197530862</v>
      </c>
      <c r="T18" s="45">
        <v>7.75</v>
      </c>
      <c r="U18" s="46"/>
      <c r="V18" s="39" t="s">
        <v>64</v>
      </c>
      <c r="W18" s="47">
        <v>42</v>
      </c>
      <c r="X18" s="47">
        <v>32</v>
      </c>
      <c r="Y18" s="47">
        <v>52</v>
      </c>
      <c r="Z18" s="44">
        <v>10</v>
      </c>
      <c r="AA18" s="48">
        <v>3</v>
      </c>
      <c r="AB18" s="49">
        <f t="shared" ref="AB18:AB25" si="52">IF(W18="","",W18*X18*Y18/1000000)</f>
        <v>6.9888000000000006E-2</v>
      </c>
      <c r="AC18" s="50">
        <f t="shared" si="43"/>
        <v>2790.1785714285711</v>
      </c>
      <c r="AD18" s="51">
        <v>4000</v>
      </c>
      <c r="AE18" s="52">
        <f t="shared" si="44"/>
        <v>1.4336000000000002</v>
      </c>
      <c r="AF18" s="39" t="s">
        <v>65</v>
      </c>
      <c r="AG18" s="53">
        <v>0.42799999999999999</v>
      </c>
      <c r="AH18" s="52">
        <f t="shared" ref="AH18:AH25" si="53">IF(ISERROR(S18*AG18),"",S18*AG18)</f>
        <v>3.3183209876543209</v>
      </c>
      <c r="AI18" s="52">
        <f t="shared" ref="AI18:AI25" si="54">IF(ISERROR(T18+AE18+AH18),"",T18+AE18+AH18)</f>
        <v>12.501920987654321</v>
      </c>
      <c r="AJ18" s="53">
        <v>0</v>
      </c>
      <c r="AK18" s="52">
        <f t="shared" si="45"/>
        <v>0</v>
      </c>
      <c r="AL18" s="53">
        <v>0</v>
      </c>
      <c r="AM18" s="52">
        <f t="shared" si="46"/>
        <v>0</v>
      </c>
      <c r="AN18" s="53">
        <v>0</v>
      </c>
      <c r="AO18" s="52">
        <f t="shared" si="47"/>
        <v>0</v>
      </c>
      <c r="AP18" s="52">
        <v>0</v>
      </c>
      <c r="AQ18" s="51">
        <v>0</v>
      </c>
      <c r="AR18" s="53">
        <v>0</v>
      </c>
      <c r="AS18" s="52">
        <f t="shared" si="48"/>
        <v>0</v>
      </c>
      <c r="AT18" s="52">
        <f t="shared" si="49"/>
        <v>0</v>
      </c>
      <c r="AU18" s="54">
        <f>AI18+AT18</f>
        <v>12.501920987654321</v>
      </c>
      <c r="AV18" s="55">
        <f t="shared" si="50"/>
        <v>0</v>
      </c>
      <c r="AW18" s="54">
        <f t="shared" ref="AW18:AW24" si="55">AI18</f>
        <v>12.501920987654321</v>
      </c>
      <c r="AX18" s="52">
        <f t="shared" ref="AX18:AX20" si="56">IF(ISERROR(AY18*(1-AZ18)),"",AY18*(1-AZ18))</f>
        <v>29.99</v>
      </c>
      <c r="AY18" s="56">
        <v>29.99</v>
      </c>
      <c r="AZ18" s="53"/>
      <c r="BA18" s="48">
        <v>12</v>
      </c>
    </row>
    <row r="19" spans="1:53" ht="57" customHeight="1" x14ac:dyDescent="0.35">
      <c r="A19" s="37">
        <v>22</v>
      </c>
      <c r="B19" s="58"/>
      <c r="C19" s="38"/>
      <c r="D19" s="39" t="s">
        <v>53</v>
      </c>
      <c r="E19" s="39"/>
      <c r="F19" s="39" t="s">
        <v>54</v>
      </c>
      <c r="G19" s="40" t="s">
        <v>55</v>
      </c>
      <c r="H19" s="39" t="s">
        <v>82</v>
      </c>
      <c r="I19" s="39" t="s">
        <v>83</v>
      </c>
      <c r="J19" s="39" t="s">
        <v>79</v>
      </c>
      <c r="K19" s="39" t="s">
        <v>59</v>
      </c>
      <c r="L19" s="39" t="s">
        <v>84</v>
      </c>
      <c r="M19" s="39" t="s">
        <v>99</v>
      </c>
      <c r="N19" s="41" t="s">
        <v>106</v>
      </c>
      <c r="O19" s="42"/>
      <c r="P19" s="39" t="s">
        <v>63</v>
      </c>
      <c r="Q19" s="43">
        <v>81.7</v>
      </c>
      <c r="R19" s="44">
        <v>8.1</v>
      </c>
      <c r="S19" s="45">
        <f t="shared" si="51"/>
        <v>10.086419753086421</v>
      </c>
      <c r="T19" s="45">
        <v>10.09</v>
      </c>
      <c r="U19" s="46"/>
      <c r="V19" s="39" t="s">
        <v>64</v>
      </c>
      <c r="W19" s="47">
        <v>42</v>
      </c>
      <c r="X19" s="47">
        <v>32</v>
      </c>
      <c r="Y19" s="47">
        <v>52</v>
      </c>
      <c r="Z19" s="44">
        <v>10</v>
      </c>
      <c r="AA19" s="48">
        <v>3</v>
      </c>
      <c r="AB19" s="49">
        <f t="shared" si="52"/>
        <v>6.9888000000000006E-2</v>
      </c>
      <c r="AC19" s="50">
        <f t="shared" si="43"/>
        <v>2790.1785714285711</v>
      </c>
      <c r="AD19" s="51">
        <v>4000</v>
      </c>
      <c r="AE19" s="52">
        <f t="shared" si="44"/>
        <v>1.4336000000000002</v>
      </c>
      <c r="AF19" s="39" t="s">
        <v>65</v>
      </c>
      <c r="AG19" s="53">
        <v>0.42799999999999999</v>
      </c>
      <c r="AH19" s="52">
        <f t="shared" si="53"/>
        <v>4.3169876543209877</v>
      </c>
      <c r="AI19" s="52">
        <f t="shared" si="54"/>
        <v>15.840587654320988</v>
      </c>
      <c r="AJ19" s="53">
        <v>0</v>
      </c>
      <c r="AK19" s="52">
        <f t="shared" si="45"/>
        <v>0</v>
      </c>
      <c r="AL19" s="53">
        <v>0</v>
      </c>
      <c r="AM19" s="52">
        <f t="shared" si="46"/>
        <v>0</v>
      </c>
      <c r="AN19" s="53">
        <v>0</v>
      </c>
      <c r="AO19" s="52">
        <f t="shared" si="47"/>
        <v>0</v>
      </c>
      <c r="AP19" s="52">
        <v>0</v>
      </c>
      <c r="AQ19" s="51">
        <v>0</v>
      </c>
      <c r="AR19" s="53">
        <v>0</v>
      </c>
      <c r="AS19" s="52">
        <f t="shared" si="48"/>
        <v>0</v>
      </c>
      <c r="AT19" s="52">
        <f t="shared" si="49"/>
        <v>0</v>
      </c>
      <c r="AU19" s="54">
        <f>IF(ISERROR(AI19+AT19),"",AI19+AT19)</f>
        <v>15.840587654320988</v>
      </c>
      <c r="AV19" s="55">
        <f t="shared" si="50"/>
        <v>0</v>
      </c>
      <c r="AW19" s="54">
        <f t="shared" si="55"/>
        <v>15.840587654320988</v>
      </c>
      <c r="AX19" s="52">
        <f t="shared" si="56"/>
        <v>45.99</v>
      </c>
      <c r="AY19" s="56">
        <v>45.99</v>
      </c>
      <c r="AZ19" s="53"/>
      <c r="BA19" s="48">
        <v>72</v>
      </c>
    </row>
    <row r="20" spans="1:53" ht="57" customHeight="1" x14ac:dyDescent="0.35">
      <c r="A20" s="37">
        <v>23</v>
      </c>
      <c r="B20" s="62"/>
      <c r="C20" s="38"/>
      <c r="D20" s="39" t="s">
        <v>53</v>
      </c>
      <c r="E20" s="39"/>
      <c r="F20" s="39" t="s">
        <v>54</v>
      </c>
      <c r="G20" s="40" t="s">
        <v>55</v>
      </c>
      <c r="H20" s="39" t="s">
        <v>82</v>
      </c>
      <c r="I20" s="39" t="s">
        <v>83</v>
      </c>
      <c r="J20" s="39" t="s">
        <v>79</v>
      </c>
      <c r="K20" s="39" t="s">
        <v>59</v>
      </c>
      <c r="L20" s="39" t="s">
        <v>86</v>
      </c>
      <c r="M20" s="39" t="s">
        <v>99</v>
      </c>
      <c r="N20" s="41" t="s">
        <v>107</v>
      </c>
      <c r="O20" s="42"/>
      <c r="P20" s="39" t="s">
        <v>63</v>
      </c>
      <c r="Q20" s="43">
        <v>92.9</v>
      </c>
      <c r="R20" s="44">
        <v>8.1</v>
      </c>
      <c r="S20" s="45">
        <f t="shared" si="51"/>
        <v>11.469135802469138</v>
      </c>
      <c r="T20" s="45">
        <v>11.47</v>
      </c>
      <c r="U20" s="46"/>
      <c r="V20" s="39" t="s">
        <v>64</v>
      </c>
      <c r="W20" s="47">
        <v>42</v>
      </c>
      <c r="X20" s="47">
        <v>32</v>
      </c>
      <c r="Y20" s="47">
        <v>52</v>
      </c>
      <c r="Z20" s="44">
        <v>10</v>
      </c>
      <c r="AA20" s="48">
        <v>3</v>
      </c>
      <c r="AB20" s="49">
        <f t="shared" si="52"/>
        <v>6.9888000000000006E-2</v>
      </c>
      <c r="AC20" s="50">
        <f t="shared" si="43"/>
        <v>2790.1785714285711</v>
      </c>
      <c r="AD20" s="51">
        <v>4000</v>
      </c>
      <c r="AE20" s="52">
        <f t="shared" si="44"/>
        <v>1.4336000000000002</v>
      </c>
      <c r="AF20" s="39" t="s">
        <v>65</v>
      </c>
      <c r="AG20" s="53">
        <v>0.42799999999999999</v>
      </c>
      <c r="AH20" s="52">
        <f t="shared" si="53"/>
        <v>4.9087901234567912</v>
      </c>
      <c r="AI20" s="52">
        <f t="shared" si="54"/>
        <v>17.812390123456794</v>
      </c>
      <c r="AJ20" s="53">
        <v>0</v>
      </c>
      <c r="AK20" s="52">
        <f t="shared" si="45"/>
        <v>0</v>
      </c>
      <c r="AL20" s="53">
        <v>0</v>
      </c>
      <c r="AM20" s="52">
        <f t="shared" si="46"/>
        <v>0</v>
      </c>
      <c r="AN20" s="53">
        <v>0</v>
      </c>
      <c r="AO20" s="52">
        <f t="shared" si="47"/>
        <v>0</v>
      </c>
      <c r="AP20" s="52">
        <v>0</v>
      </c>
      <c r="AQ20" s="51">
        <v>0</v>
      </c>
      <c r="AR20" s="53">
        <v>0</v>
      </c>
      <c r="AS20" s="52">
        <f t="shared" si="48"/>
        <v>0</v>
      </c>
      <c r="AT20" s="52">
        <f t="shared" si="49"/>
        <v>0</v>
      </c>
      <c r="AU20" s="54">
        <f>IF(ISERROR(AI20+AT20),"",AI20+AT20)</f>
        <v>17.812390123456794</v>
      </c>
      <c r="AV20" s="55">
        <f t="shared" si="50"/>
        <v>0</v>
      </c>
      <c r="AW20" s="54">
        <f t="shared" si="55"/>
        <v>17.812390123456794</v>
      </c>
      <c r="AX20" s="52">
        <f t="shared" si="56"/>
        <v>55.99</v>
      </c>
      <c r="AY20" s="56">
        <v>55.99</v>
      </c>
      <c r="AZ20" s="53"/>
      <c r="BA20" s="48">
        <v>111</v>
      </c>
    </row>
    <row r="21" spans="1:53" ht="57" customHeight="1" x14ac:dyDescent="0.35">
      <c r="A21" s="37">
        <v>25</v>
      </c>
      <c r="B21" s="57" t="s">
        <v>88</v>
      </c>
      <c r="C21" s="38"/>
      <c r="D21" s="39" t="s">
        <v>53</v>
      </c>
      <c r="E21" s="39"/>
      <c r="F21" s="39" t="s">
        <v>54</v>
      </c>
      <c r="G21" s="40" t="s">
        <v>55</v>
      </c>
      <c r="H21" s="39" t="s">
        <v>77</v>
      </c>
      <c r="I21" s="39" t="s">
        <v>89</v>
      </c>
      <c r="J21" s="39" t="s">
        <v>90</v>
      </c>
      <c r="K21" s="39" t="s">
        <v>59</v>
      </c>
      <c r="L21" s="39" t="s">
        <v>91</v>
      </c>
      <c r="M21" s="39" t="s">
        <v>99</v>
      </c>
      <c r="N21" s="41" t="s">
        <v>108</v>
      </c>
      <c r="O21" s="42"/>
      <c r="P21" s="39" t="s">
        <v>63</v>
      </c>
      <c r="Q21" s="43">
        <v>71.25</v>
      </c>
      <c r="R21" s="44">
        <v>8.1</v>
      </c>
      <c r="S21" s="45">
        <f t="shared" ref="S21:S23" si="57">Q21/R21</f>
        <v>8.7962962962962958</v>
      </c>
      <c r="T21" s="45">
        <v>8.8000000000000007</v>
      </c>
      <c r="U21" s="46"/>
      <c r="V21" s="39" t="s">
        <v>64</v>
      </c>
      <c r="W21" s="47">
        <v>42</v>
      </c>
      <c r="X21" s="47">
        <v>32</v>
      </c>
      <c r="Y21" s="47">
        <v>52</v>
      </c>
      <c r="Z21" s="44">
        <v>10</v>
      </c>
      <c r="AA21" s="48">
        <v>3</v>
      </c>
      <c r="AB21" s="49">
        <f t="shared" si="52"/>
        <v>6.9888000000000006E-2</v>
      </c>
      <c r="AC21" s="50">
        <f t="shared" si="43"/>
        <v>2790.1785714285711</v>
      </c>
      <c r="AD21" s="51">
        <v>4000</v>
      </c>
      <c r="AE21" s="52">
        <f t="shared" si="44"/>
        <v>1.4336000000000002</v>
      </c>
      <c r="AF21" s="39" t="s">
        <v>65</v>
      </c>
      <c r="AG21" s="53">
        <v>0.42799999999999999</v>
      </c>
      <c r="AH21" s="52">
        <f t="shared" si="53"/>
        <v>3.7648148148148146</v>
      </c>
      <c r="AI21" s="52">
        <f t="shared" si="54"/>
        <v>13.998414814814815</v>
      </c>
      <c r="AJ21" s="53">
        <v>0</v>
      </c>
      <c r="AK21" s="52">
        <f t="shared" si="45"/>
        <v>0</v>
      </c>
      <c r="AL21" s="53">
        <v>0</v>
      </c>
      <c r="AM21" s="52">
        <f t="shared" si="46"/>
        <v>0</v>
      </c>
      <c r="AN21" s="53">
        <v>0</v>
      </c>
      <c r="AO21" s="52">
        <f t="shared" si="47"/>
        <v>0</v>
      </c>
      <c r="AP21" s="52">
        <v>0</v>
      </c>
      <c r="AQ21" s="51">
        <v>0</v>
      </c>
      <c r="AR21" s="53">
        <v>0</v>
      </c>
      <c r="AS21" s="52">
        <f t="shared" si="48"/>
        <v>0</v>
      </c>
      <c r="AT21" s="52">
        <f t="shared" si="49"/>
        <v>0</v>
      </c>
      <c r="AU21" s="54">
        <f>AI21+AT21</f>
        <v>13.998414814814815</v>
      </c>
      <c r="AV21" s="55">
        <f t="shared" si="50"/>
        <v>0</v>
      </c>
      <c r="AW21" s="54">
        <f t="shared" si="55"/>
        <v>13.998414814814815</v>
      </c>
      <c r="AX21" s="52">
        <f t="shared" ref="AX21:AX23" si="58">IF(ISERROR(AY21*(1-AZ21)),"",AY21*(1-AZ21))</f>
        <v>39.99</v>
      </c>
      <c r="AY21" s="56">
        <v>39.99</v>
      </c>
      <c r="AZ21" s="53"/>
      <c r="BA21" s="48">
        <v>36</v>
      </c>
    </row>
    <row r="22" spans="1:53" ht="57" customHeight="1" x14ac:dyDescent="0.35">
      <c r="A22" s="37">
        <v>26</v>
      </c>
      <c r="B22" s="58"/>
      <c r="C22" s="38"/>
      <c r="D22" s="39" t="s">
        <v>53</v>
      </c>
      <c r="E22" s="39"/>
      <c r="F22" s="39" t="s">
        <v>54</v>
      </c>
      <c r="G22" s="40" t="s">
        <v>55</v>
      </c>
      <c r="H22" s="39" t="s">
        <v>82</v>
      </c>
      <c r="I22" s="39" t="s">
        <v>93</v>
      </c>
      <c r="J22" s="39" t="s">
        <v>90</v>
      </c>
      <c r="K22" s="39" t="s">
        <v>59</v>
      </c>
      <c r="L22" s="39" t="s">
        <v>94</v>
      </c>
      <c r="M22" s="39" t="s">
        <v>99</v>
      </c>
      <c r="N22" s="41" t="s">
        <v>109</v>
      </c>
      <c r="O22" s="42"/>
      <c r="P22" s="39" t="s">
        <v>63</v>
      </c>
      <c r="Q22" s="43">
        <v>90.25</v>
      </c>
      <c r="R22" s="44">
        <v>8.1</v>
      </c>
      <c r="S22" s="45">
        <f t="shared" si="57"/>
        <v>11.141975308641976</v>
      </c>
      <c r="T22" s="45">
        <v>11.14</v>
      </c>
      <c r="U22" s="46"/>
      <c r="V22" s="39" t="s">
        <v>64</v>
      </c>
      <c r="W22" s="47">
        <v>42</v>
      </c>
      <c r="X22" s="47">
        <v>32</v>
      </c>
      <c r="Y22" s="47">
        <v>52</v>
      </c>
      <c r="Z22" s="44">
        <v>10</v>
      </c>
      <c r="AA22" s="48">
        <v>3</v>
      </c>
      <c r="AB22" s="49">
        <f t="shared" si="52"/>
        <v>6.9888000000000006E-2</v>
      </c>
      <c r="AC22" s="50">
        <f t="shared" si="43"/>
        <v>2790.1785714285711</v>
      </c>
      <c r="AD22" s="51">
        <v>4000</v>
      </c>
      <c r="AE22" s="52">
        <f t="shared" si="44"/>
        <v>1.4336000000000002</v>
      </c>
      <c r="AF22" s="39" t="s">
        <v>65</v>
      </c>
      <c r="AG22" s="53">
        <v>0.42799999999999999</v>
      </c>
      <c r="AH22" s="52">
        <f t="shared" si="53"/>
        <v>4.7687654320987658</v>
      </c>
      <c r="AI22" s="52">
        <f t="shared" si="54"/>
        <v>17.342365432098767</v>
      </c>
      <c r="AJ22" s="53">
        <v>0</v>
      </c>
      <c r="AK22" s="52">
        <f t="shared" si="45"/>
        <v>0</v>
      </c>
      <c r="AL22" s="53">
        <v>0</v>
      </c>
      <c r="AM22" s="52">
        <f t="shared" si="46"/>
        <v>0</v>
      </c>
      <c r="AN22" s="53">
        <v>0</v>
      </c>
      <c r="AO22" s="52">
        <f t="shared" si="47"/>
        <v>0</v>
      </c>
      <c r="AP22" s="52">
        <v>0</v>
      </c>
      <c r="AQ22" s="51">
        <v>0</v>
      </c>
      <c r="AR22" s="53">
        <v>0</v>
      </c>
      <c r="AS22" s="52">
        <f t="shared" si="48"/>
        <v>0</v>
      </c>
      <c r="AT22" s="52">
        <f t="shared" si="49"/>
        <v>0</v>
      </c>
      <c r="AU22" s="54">
        <f>IF(ISERROR(AI22+AT22),"",AI22+AT22)</f>
        <v>17.342365432098767</v>
      </c>
      <c r="AV22" s="55">
        <f t="shared" si="50"/>
        <v>0</v>
      </c>
      <c r="AW22" s="54">
        <f t="shared" si="55"/>
        <v>17.342365432098767</v>
      </c>
      <c r="AX22" s="52">
        <f t="shared" si="58"/>
        <v>49.99</v>
      </c>
      <c r="AY22" s="56">
        <v>49.99</v>
      </c>
      <c r="AZ22" s="53"/>
      <c r="BA22" s="48">
        <v>234</v>
      </c>
    </row>
    <row r="23" spans="1:53" ht="57" customHeight="1" x14ac:dyDescent="0.35">
      <c r="A23" s="37">
        <v>27</v>
      </c>
      <c r="B23" s="62"/>
      <c r="C23" s="38"/>
      <c r="D23" s="39" t="s">
        <v>53</v>
      </c>
      <c r="E23" s="39"/>
      <c r="F23" s="39" t="s">
        <v>54</v>
      </c>
      <c r="G23" s="40" t="s">
        <v>55</v>
      </c>
      <c r="H23" s="39" t="s">
        <v>82</v>
      </c>
      <c r="I23" s="39" t="s">
        <v>93</v>
      </c>
      <c r="J23" s="39" t="s">
        <v>90</v>
      </c>
      <c r="K23" s="39" t="s">
        <v>59</v>
      </c>
      <c r="L23" s="39" t="s">
        <v>96</v>
      </c>
      <c r="M23" s="39" t="s">
        <v>99</v>
      </c>
      <c r="N23" s="41" t="s">
        <v>110</v>
      </c>
      <c r="O23" s="42"/>
      <c r="P23" s="39" t="s">
        <v>63</v>
      </c>
      <c r="Q23" s="43">
        <v>100.7</v>
      </c>
      <c r="R23" s="44">
        <v>8.1</v>
      </c>
      <c r="S23" s="45">
        <f t="shared" si="57"/>
        <v>12.4320987654321</v>
      </c>
      <c r="T23" s="45">
        <v>12.43</v>
      </c>
      <c r="U23" s="46"/>
      <c r="V23" s="39" t="s">
        <v>64</v>
      </c>
      <c r="W23" s="47">
        <v>42</v>
      </c>
      <c r="X23" s="47">
        <v>32</v>
      </c>
      <c r="Y23" s="47">
        <v>52</v>
      </c>
      <c r="Z23" s="44">
        <v>10</v>
      </c>
      <c r="AA23" s="48">
        <v>3</v>
      </c>
      <c r="AB23" s="49">
        <f t="shared" si="52"/>
        <v>6.9888000000000006E-2</v>
      </c>
      <c r="AC23" s="50">
        <f t="shared" si="43"/>
        <v>2790.1785714285711</v>
      </c>
      <c r="AD23" s="51">
        <v>4000</v>
      </c>
      <c r="AE23" s="52">
        <f t="shared" si="44"/>
        <v>1.4336000000000002</v>
      </c>
      <c r="AF23" s="39" t="s">
        <v>65</v>
      </c>
      <c r="AG23" s="53">
        <v>0.42799999999999999</v>
      </c>
      <c r="AH23" s="52">
        <f t="shared" si="53"/>
        <v>5.3209382716049385</v>
      </c>
      <c r="AI23" s="52">
        <f t="shared" si="54"/>
        <v>19.184538271604939</v>
      </c>
      <c r="AJ23" s="53">
        <v>0</v>
      </c>
      <c r="AK23" s="52">
        <f t="shared" si="45"/>
        <v>0</v>
      </c>
      <c r="AL23" s="53">
        <v>0</v>
      </c>
      <c r="AM23" s="52">
        <f t="shared" si="46"/>
        <v>0</v>
      </c>
      <c r="AN23" s="53">
        <v>0</v>
      </c>
      <c r="AO23" s="52">
        <f t="shared" si="47"/>
        <v>0</v>
      </c>
      <c r="AP23" s="52">
        <v>0</v>
      </c>
      <c r="AQ23" s="51">
        <v>0</v>
      </c>
      <c r="AR23" s="53">
        <v>0</v>
      </c>
      <c r="AS23" s="52">
        <f t="shared" si="48"/>
        <v>0</v>
      </c>
      <c r="AT23" s="52">
        <f t="shared" si="49"/>
        <v>0</v>
      </c>
      <c r="AU23" s="54">
        <f>IF(ISERROR(AI23+AT23),"",AI23+AT23)</f>
        <v>19.184538271604939</v>
      </c>
      <c r="AV23" s="55">
        <f t="shared" si="50"/>
        <v>0</v>
      </c>
      <c r="AW23" s="54">
        <f t="shared" si="55"/>
        <v>19.184538271604939</v>
      </c>
      <c r="AX23" s="52">
        <f t="shared" si="58"/>
        <v>59.99</v>
      </c>
      <c r="AY23" s="56">
        <v>59.99</v>
      </c>
      <c r="AZ23" s="53"/>
      <c r="BA23" s="48">
        <v>132</v>
      </c>
    </row>
    <row r="24" spans="1:53" ht="61.25" customHeight="1" x14ac:dyDescent="0.35">
      <c r="A24" s="37">
        <v>29</v>
      </c>
      <c r="B24" s="57" t="s">
        <v>98</v>
      </c>
      <c r="C24" s="38"/>
      <c r="D24" s="39" t="s">
        <v>53</v>
      </c>
      <c r="E24" s="39"/>
      <c r="F24" s="39" t="s">
        <v>54</v>
      </c>
      <c r="G24" s="40" t="s">
        <v>55</v>
      </c>
      <c r="H24" s="39" t="s">
        <v>56</v>
      </c>
      <c r="I24" s="39" t="s">
        <v>57</v>
      </c>
      <c r="J24" s="39" t="s">
        <v>58</v>
      </c>
      <c r="K24" s="39" t="s">
        <v>59</v>
      </c>
      <c r="L24" s="39" t="s">
        <v>60</v>
      </c>
      <c r="M24" s="39" t="s">
        <v>111</v>
      </c>
      <c r="N24" s="41" t="s">
        <v>112</v>
      </c>
      <c r="O24" s="42"/>
      <c r="P24" s="39" t="s">
        <v>63</v>
      </c>
      <c r="Q24" s="43">
        <v>90.8</v>
      </c>
      <c r="R24" s="44">
        <v>8.1</v>
      </c>
      <c r="S24" s="45">
        <f>Q24/R24</f>
        <v>11.209876543209877</v>
      </c>
      <c r="T24" s="45">
        <v>11.21</v>
      </c>
      <c r="U24" s="46"/>
      <c r="V24" s="39" t="s">
        <v>64</v>
      </c>
      <c r="W24" s="47">
        <v>42</v>
      </c>
      <c r="X24" s="47">
        <v>32</v>
      </c>
      <c r="Y24" s="47">
        <v>56</v>
      </c>
      <c r="Z24" s="44">
        <v>10</v>
      </c>
      <c r="AA24" s="48">
        <v>3</v>
      </c>
      <c r="AB24" s="49">
        <f t="shared" si="52"/>
        <v>7.5263999999999998E-2</v>
      </c>
      <c r="AC24" s="50">
        <f t="shared" si="43"/>
        <v>2590.8801020408164</v>
      </c>
      <c r="AD24" s="51">
        <v>4000</v>
      </c>
      <c r="AE24" s="52">
        <f t="shared" si="44"/>
        <v>1.5438769230769231</v>
      </c>
      <c r="AF24" s="39" t="s">
        <v>65</v>
      </c>
      <c r="AG24" s="53">
        <v>0.32800000000000001</v>
      </c>
      <c r="AH24" s="52">
        <f t="shared" si="53"/>
        <v>3.6768395061728398</v>
      </c>
      <c r="AI24" s="52">
        <f t="shared" si="54"/>
        <v>16.430716429249763</v>
      </c>
      <c r="AJ24" s="53">
        <v>0</v>
      </c>
      <c r="AK24" s="52">
        <f t="shared" si="45"/>
        <v>0</v>
      </c>
      <c r="AL24" s="53">
        <v>0</v>
      </c>
      <c r="AM24" s="52">
        <f t="shared" si="46"/>
        <v>0</v>
      </c>
      <c r="AN24" s="53">
        <v>0</v>
      </c>
      <c r="AO24" s="52">
        <f t="shared" si="47"/>
        <v>0</v>
      </c>
      <c r="AP24" s="52">
        <v>0</v>
      </c>
      <c r="AQ24" s="51">
        <v>0</v>
      </c>
      <c r="AR24" s="53">
        <v>0</v>
      </c>
      <c r="AS24" s="52">
        <f t="shared" si="48"/>
        <v>0</v>
      </c>
      <c r="AT24" s="52">
        <f t="shared" si="49"/>
        <v>0</v>
      </c>
      <c r="AU24" s="54">
        <f>AI24+AT24</f>
        <v>16.430716429249763</v>
      </c>
      <c r="AV24" s="55">
        <f t="shared" si="50"/>
        <v>0</v>
      </c>
      <c r="AW24" s="54">
        <f t="shared" si="55"/>
        <v>16.430716429249763</v>
      </c>
      <c r="AX24" s="52">
        <f>IF(ISERROR(AY24*(1-AZ24)),"",AY24*(1-AZ24))</f>
        <v>49.99</v>
      </c>
      <c r="AY24" s="56">
        <v>49.99</v>
      </c>
      <c r="AZ24" s="53"/>
      <c r="BA24" s="48">
        <v>75</v>
      </c>
    </row>
    <row r="25" spans="1:53" ht="57" customHeight="1" x14ac:dyDescent="0.35">
      <c r="A25" s="37">
        <v>30</v>
      </c>
      <c r="B25" s="58"/>
      <c r="C25" s="38"/>
      <c r="D25" s="39" t="s">
        <v>53</v>
      </c>
      <c r="E25" s="39"/>
      <c r="F25" s="39" t="s">
        <v>54</v>
      </c>
      <c r="G25" s="40" t="s">
        <v>55</v>
      </c>
      <c r="H25" s="39" t="s">
        <v>56</v>
      </c>
      <c r="I25" s="39" t="s">
        <v>57</v>
      </c>
      <c r="J25" s="39" t="s">
        <v>58</v>
      </c>
      <c r="K25" s="39" t="s">
        <v>59</v>
      </c>
      <c r="L25" s="39" t="s">
        <v>66</v>
      </c>
      <c r="M25" s="39" t="s">
        <v>111</v>
      </c>
      <c r="N25" s="41" t="s">
        <v>113</v>
      </c>
      <c r="O25" s="42"/>
      <c r="P25" s="39" t="s">
        <v>63</v>
      </c>
      <c r="Q25" s="43">
        <v>90.8</v>
      </c>
      <c r="R25" s="44">
        <v>8.1</v>
      </c>
      <c r="S25" s="45">
        <f t="shared" ref="S25:S28" si="59">Q25/R25</f>
        <v>11.209876543209877</v>
      </c>
      <c r="T25" s="45">
        <v>11.21</v>
      </c>
      <c r="U25" s="46"/>
      <c r="V25" s="39" t="s">
        <v>64</v>
      </c>
      <c r="W25" s="47">
        <v>42</v>
      </c>
      <c r="X25" s="47">
        <v>32</v>
      </c>
      <c r="Y25" s="47">
        <v>56</v>
      </c>
      <c r="Z25" s="44">
        <v>10</v>
      </c>
      <c r="AA25" s="48">
        <v>3</v>
      </c>
      <c r="AB25" s="49">
        <f t="shared" si="52"/>
        <v>7.5263999999999998E-2</v>
      </c>
      <c r="AC25" s="50">
        <f t="shared" si="43"/>
        <v>2590.8801020408164</v>
      </c>
      <c r="AD25" s="51">
        <v>4000</v>
      </c>
      <c r="AE25" s="52">
        <f t="shared" si="44"/>
        <v>1.5438769230769231</v>
      </c>
      <c r="AF25" s="39" t="s">
        <v>65</v>
      </c>
      <c r="AG25" s="53">
        <v>0.32800000000000001</v>
      </c>
      <c r="AH25" s="52">
        <f t="shared" si="53"/>
        <v>3.6768395061728398</v>
      </c>
      <c r="AI25" s="52">
        <f t="shared" si="54"/>
        <v>16.430716429249763</v>
      </c>
      <c r="AJ25" s="53">
        <v>0</v>
      </c>
      <c r="AK25" s="52">
        <f t="shared" si="45"/>
        <v>0</v>
      </c>
      <c r="AL25" s="53">
        <v>0</v>
      </c>
      <c r="AM25" s="52">
        <f t="shared" si="46"/>
        <v>0</v>
      </c>
      <c r="AN25" s="53">
        <v>0</v>
      </c>
      <c r="AO25" s="52">
        <f t="shared" si="47"/>
        <v>0</v>
      </c>
      <c r="AP25" s="52">
        <v>0</v>
      </c>
      <c r="AQ25" s="51">
        <v>0</v>
      </c>
      <c r="AR25" s="53">
        <v>0</v>
      </c>
      <c r="AS25" s="52">
        <f t="shared" si="48"/>
        <v>0</v>
      </c>
      <c r="AT25" s="52">
        <f t="shared" si="49"/>
        <v>0</v>
      </c>
      <c r="AU25" s="54">
        <f>IF(ISERROR(AI25+AT25),"",AI25+AT25)</f>
        <v>16.430716429249763</v>
      </c>
      <c r="AV25" s="55">
        <f t="shared" si="50"/>
        <v>0</v>
      </c>
      <c r="AW25" s="54">
        <f t="shared" ref="AW25" si="60">AI25</f>
        <v>16.430716429249763</v>
      </c>
      <c r="AX25" s="52">
        <f t="shared" ref="AX25:AX28" si="61">IF(ISERROR(AY25*(1-AZ25)),"",AY25*(1-AZ25))</f>
        <v>49.99</v>
      </c>
      <c r="AY25" s="56">
        <v>49.99</v>
      </c>
      <c r="AZ25" s="53"/>
      <c r="BA25" s="48">
        <v>45</v>
      </c>
    </row>
    <row r="26" spans="1:53" ht="57" customHeight="1" x14ac:dyDescent="0.35">
      <c r="A26" s="37">
        <v>31</v>
      </c>
      <c r="B26" s="58"/>
      <c r="C26" s="38"/>
      <c r="D26" s="39" t="s">
        <v>53</v>
      </c>
      <c r="E26" s="39"/>
      <c r="F26" s="39" t="s">
        <v>54</v>
      </c>
      <c r="G26" s="40" t="s">
        <v>55</v>
      </c>
      <c r="H26" s="39" t="s">
        <v>68</v>
      </c>
      <c r="I26" s="39" t="s">
        <v>69</v>
      </c>
      <c r="J26" s="39" t="s">
        <v>58</v>
      </c>
      <c r="K26" s="39" t="s">
        <v>59</v>
      </c>
      <c r="L26" s="39" t="s">
        <v>70</v>
      </c>
      <c r="M26" s="39" t="s">
        <v>111</v>
      </c>
      <c r="N26" s="41" t="s">
        <v>114</v>
      </c>
      <c r="O26" s="42"/>
      <c r="P26" s="39" t="s">
        <v>63</v>
      </c>
      <c r="Q26" s="43">
        <v>113.05</v>
      </c>
      <c r="R26" s="44">
        <v>8.1</v>
      </c>
      <c r="S26" s="45">
        <f t="shared" si="59"/>
        <v>13.956790123456791</v>
      </c>
      <c r="T26" s="45">
        <v>13.96</v>
      </c>
      <c r="U26" s="46"/>
      <c r="V26" s="39" t="s">
        <v>64</v>
      </c>
      <c r="W26" s="47">
        <v>42</v>
      </c>
      <c r="X26" s="47">
        <v>32</v>
      </c>
      <c r="Y26" s="47">
        <v>64</v>
      </c>
      <c r="Z26" s="44">
        <v>10</v>
      </c>
      <c r="AA26" s="48">
        <v>3</v>
      </c>
      <c r="AB26" s="49">
        <f t="shared" ref="AB26:AB28" si="62">IF(W26="","",W26*X26*Y26/1000000)</f>
        <v>8.6015999999999995E-2</v>
      </c>
      <c r="AC26" s="50">
        <f t="shared" ref="AC26:AC27" si="63">IF(AA26="","",65/AB26*AA26)</f>
        <v>2267.0200892857147</v>
      </c>
      <c r="AD26" s="51">
        <v>4000</v>
      </c>
      <c r="AE26" s="52">
        <f t="shared" ref="AE26:AE27" si="64">IF(ISERROR(AD26/AC26),"",AD26/AC26)</f>
        <v>1.764430769230769</v>
      </c>
      <c r="AF26" s="39" t="s">
        <v>65</v>
      </c>
      <c r="AG26" s="53">
        <v>0.32800000000000001</v>
      </c>
      <c r="AH26" s="52">
        <f t="shared" ref="AH26:AH28" si="65">IF(ISERROR(S26*AG26),"",S26*AG26)</f>
        <v>4.5778271604938281</v>
      </c>
      <c r="AI26" s="52">
        <f t="shared" ref="AI26:AI28" si="66">IF(ISERROR(T26+AE26+AH26),"",T26+AE26+AH26)</f>
        <v>20.302257929724597</v>
      </c>
      <c r="AJ26" s="53">
        <v>0</v>
      </c>
      <c r="AK26" s="52">
        <f t="shared" ref="AK26:AK27" si="67">IF(ISERROR(AW26*AJ26),"",AW26*AJ26)</f>
        <v>0</v>
      </c>
      <c r="AL26" s="53">
        <v>0</v>
      </c>
      <c r="AM26" s="52">
        <f t="shared" ref="AM26:AM27" si="68">IF(ISERROR(AW26*AL26),"",AW26*AL26)</f>
        <v>0</v>
      </c>
      <c r="AN26" s="53">
        <v>0</v>
      </c>
      <c r="AO26" s="52">
        <f t="shared" ref="AO26:AO27" si="69">IF(ISERROR(AW26*AN26),"",AW26*AN26)</f>
        <v>0</v>
      </c>
      <c r="AP26" s="52">
        <v>0</v>
      </c>
      <c r="AQ26" s="51">
        <v>0</v>
      </c>
      <c r="AR26" s="53">
        <v>0</v>
      </c>
      <c r="AS26" s="52">
        <f t="shared" ref="AS26:AS27" si="70">IF(ISERROR(AW26*AR26),"",AW26*AR26)</f>
        <v>0</v>
      </c>
      <c r="AT26" s="52">
        <f t="shared" ref="AT26:AT27" si="71">IF(ISERROR(AK26+AM26+AO26+AP26+AS26),"",AK26+AM26+AO26+AP26+AS26)</f>
        <v>0</v>
      </c>
      <c r="AU26" s="54">
        <f t="shared" ref="AU26:AU27" si="72">IF(ISERROR(AI26+AT26),"",AI26+AT26)</f>
        <v>20.302257929724597</v>
      </c>
      <c r="AV26" s="55">
        <v>0</v>
      </c>
      <c r="AW26" s="54">
        <f>AI26</f>
        <v>20.302257929724597</v>
      </c>
      <c r="AX26" s="52">
        <f t="shared" si="61"/>
        <v>59.99</v>
      </c>
      <c r="AY26" s="56">
        <v>59.99</v>
      </c>
      <c r="AZ26" s="53"/>
      <c r="BA26" s="48">
        <v>75</v>
      </c>
    </row>
    <row r="27" spans="1:53" ht="57" customHeight="1" x14ac:dyDescent="0.35">
      <c r="A27" s="37">
        <v>32</v>
      </c>
      <c r="B27" s="58"/>
      <c r="C27" s="38"/>
      <c r="D27" s="39" t="s">
        <v>53</v>
      </c>
      <c r="E27" s="39"/>
      <c r="F27" s="39" t="s">
        <v>54</v>
      </c>
      <c r="G27" s="40" t="s">
        <v>55</v>
      </c>
      <c r="H27" s="39" t="s">
        <v>68</v>
      </c>
      <c r="I27" s="39" t="s">
        <v>69</v>
      </c>
      <c r="J27" s="39" t="s">
        <v>58</v>
      </c>
      <c r="K27" s="39" t="s">
        <v>59</v>
      </c>
      <c r="L27" s="39" t="s">
        <v>72</v>
      </c>
      <c r="M27" s="39" t="s">
        <v>111</v>
      </c>
      <c r="N27" s="41" t="s">
        <v>115</v>
      </c>
      <c r="O27" s="42"/>
      <c r="P27" s="39" t="s">
        <v>63</v>
      </c>
      <c r="Q27" s="43">
        <v>120.18</v>
      </c>
      <c r="R27" s="44">
        <v>8.1</v>
      </c>
      <c r="S27" s="45">
        <f t="shared" si="59"/>
        <v>14.837037037037039</v>
      </c>
      <c r="T27" s="45">
        <v>14.84</v>
      </c>
      <c r="U27" s="46"/>
      <c r="V27" s="39" t="s">
        <v>64</v>
      </c>
      <c r="W27" s="47">
        <v>42</v>
      </c>
      <c r="X27" s="47">
        <v>32</v>
      </c>
      <c r="Y27" s="47">
        <v>64</v>
      </c>
      <c r="Z27" s="44">
        <v>10</v>
      </c>
      <c r="AA27" s="48">
        <v>3</v>
      </c>
      <c r="AB27" s="49">
        <f t="shared" si="62"/>
        <v>8.6015999999999995E-2</v>
      </c>
      <c r="AC27" s="50">
        <f t="shared" si="63"/>
        <v>2267.0200892857147</v>
      </c>
      <c r="AD27" s="51">
        <v>4000</v>
      </c>
      <c r="AE27" s="52">
        <f t="shared" si="64"/>
        <v>1.764430769230769</v>
      </c>
      <c r="AF27" s="39" t="s">
        <v>65</v>
      </c>
      <c r="AG27" s="53">
        <v>0.32800000000000001</v>
      </c>
      <c r="AH27" s="52">
        <f t="shared" si="65"/>
        <v>4.8665481481481487</v>
      </c>
      <c r="AI27" s="52">
        <f t="shared" si="66"/>
        <v>21.470978917378918</v>
      </c>
      <c r="AJ27" s="53">
        <v>0</v>
      </c>
      <c r="AK27" s="52">
        <f t="shared" si="67"/>
        <v>0</v>
      </c>
      <c r="AL27" s="53">
        <v>0</v>
      </c>
      <c r="AM27" s="52">
        <f t="shared" si="68"/>
        <v>0</v>
      </c>
      <c r="AN27" s="53">
        <v>0</v>
      </c>
      <c r="AO27" s="52">
        <f t="shared" si="69"/>
        <v>0</v>
      </c>
      <c r="AP27" s="52">
        <v>0</v>
      </c>
      <c r="AQ27" s="51">
        <v>0</v>
      </c>
      <c r="AR27" s="53">
        <v>0</v>
      </c>
      <c r="AS27" s="52">
        <f t="shared" si="70"/>
        <v>0</v>
      </c>
      <c r="AT27" s="52">
        <f t="shared" si="71"/>
        <v>0</v>
      </c>
      <c r="AU27" s="54">
        <f t="shared" si="72"/>
        <v>21.470978917378918</v>
      </c>
      <c r="AV27" s="55">
        <v>0</v>
      </c>
      <c r="AW27" s="54">
        <f t="shared" ref="AW27:AW28" si="73">AI27</f>
        <v>21.470978917378918</v>
      </c>
      <c r="AX27" s="52">
        <f t="shared" si="61"/>
        <v>59.99</v>
      </c>
      <c r="AY27" s="56">
        <v>59.99</v>
      </c>
      <c r="AZ27" s="53"/>
      <c r="BA27" s="48">
        <v>285</v>
      </c>
    </row>
    <row r="28" spans="1:53" ht="57" customHeight="1" x14ac:dyDescent="0.35">
      <c r="A28" s="37">
        <v>33</v>
      </c>
      <c r="B28" s="58"/>
      <c r="C28" s="38"/>
      <c r="D28" s="39" t="s">
        <v>53</v>
      </c>
      <c r="E28" s="39"/>
      <c r="F28" s="39" t="s">
        <v>54</v>
      </c>
      <c r="G28" s="40" t="s">
        <v>55</v>
      </c>
      <c r="H28" s="39" t="s">
        <v>68</v>
      </c>
      <c r="I28" s="39" t="s">
        <v>69</v>
      </c>
      <c r="J28" s="39" t="s">
        <v>58</v>
      </c>
      <c r="K28" s="39" t="s">
        <v>59</v>
      </c>
      <c r="L28" s="39" t="s">
        <v>74</v>
      </c>
      <c r="M28" s="39" t="s">
        <v>111</v>
      </c>
      <c r="N28" s="41" t="s">
        <v>116</v>
      </c>
      <c r="O28" s="42"/>
      <c r="P28" s="39" t="s">
        <v>63</v>
      </c>
      <c r="Q28" s="43">
        <v>137.75</v>
      </c>
      <c r="R28" s="44">
        <v>8.1</v>
      </c>
      <c r="S28" s="45">
        <f t="shared" si="59"/>
        <v>17.006172839506174</v>
      </c>
      <c r="T28" s="45">
        <v>17.010000000000002</v>
      </c>
      <c r="U28" s="46"/>
      <c r="V28" s="39" t="s">
        <v>64</v>
      </c>
      <c r="W28" s="47">
        <v>42</v>
      </c>
      <c r="X28" s="47">
        <v>32</v>
      </c>
      <c r="Y28" s="47">
        <v>64</v>
      </c>
      <c r="Z28" s="44">
        <v>10</v>
      </c>
      <c r="AA28" s="48">
        <v>3</v>
      </c>
      <c r="AB28" s="49">
        <f t="shared" si="62"/>
        <v>8.6015999999999995E-2</v>
      </c>
      <c r="AC28" s="50">
        <f t="shared" ref="AC28:AC36" si="74">IF(AA28="","",65/AB28*AA28)</f>
        <v>2267.0200892857147</v>
      </c>
      <c r="AD28" s="51">
        <v>4000</v>
      </c>
      <c r="AE28" s="52">
        <f t="shared" ref="AE28:AE36" si="75">IF(ISERROR(AD28/AC28),"",AD28/AC28)</f>
        <v>1.764430769230769</v>
      </c>
      <c r="AF28" s="39" t="s">
        <v>65</v>
      </c>
      <c r="AG28" s="53">
        <v>0.32800000000000001</v>
      </c>
      <c r="AH28" s="52">
        <f t="shared" si="65"/>
        <v>5.5780246913580251</v>
      </c>
      <c r="AI28" s="52">
        <f t="shared" si="66"/>
        <v>24.352455460588796</v>
      </c>
      <c r="AJ28" s="53">
        <v>0</v>
      </c>
      <c r="AK28" s="52">
        <f t="shared" ref="AK28:AK36" si="76">IF(ISERROR(AW28*AJ28),"",AW28*AJ28)</f>
        <v>0</v>
      </c>
      <c r="AL28" s="53">
        <v>0</v>
      </c>
      <c r="AM28" s="52">
        <f t="shared" ref="AM28:AM36" si="77">IF(ISERROR(AW28*AL28),"",AW28*AL28)</f>
        <v>0</v>
      </c>
      <c r="AN28" s="53">
        <v>0</v>
      </c>
      <c r="AO28" s="52">
        <f t="shared" ref="AO28:AO36" si="78">IF(ISERROR(AW28*AN28),"",AW28*AN28)</f>
        <v>0</v>
      </c>
      <c r="AP28" s="52">
        <v>0</v>
      </c>
      <c r="AQ28" s="51">
        <v>0</v>
      </c>
      <c r="AR28" s="53">
        <v>0</v>
      </c>
      <c r="AS28" s="52">
        <f t="shared" ref="AS28:AS36" si="79">IF(ISERROR(AW28*AR28),"",AW28*AR28)</f>
        <v>0</v>
      </c>
      <c r="AT28" s="52">
        <f t="shared" ref="AT28:AT36" si="80">IF(ISERROR(AK28+AM28+AO28+AP28+AS28),"",AK28+AM28+AO28+AP28+AS28)</f>
        <v>0</v>
      </c>
      <c r="AU28" s="54">
        <f>IF(ISERROR(AI28+AT28),"",AI28+AT28)</f>
        <v>24.352455460588796</v>
      </c>
      <c r="AV28" s="55">
        <f t="shared" ref="AV28:AV36" si="81">IF(ISERROR((AW28-AU28)/AW28),"",(AW28-AU28)/AW28)</f>
        <v>0</v>
      </c>
      <c r="AW28" s="54">
        <f t="shared" si="73"/>
        <v>24.352455460588796</v>
      </c>
      <c r="AX28" s="52">
        <f t="shared" si="61"/>
        <v>69.989999999999995</v>
      </c>
      <c r="AY28" s="56">
        <v>69.989999999999995</v>
      </c>
      <c r="AZ28" s="53"/>
      <c r="BA28" s="48">
        <v>150</v>
      </c>
    </row>
    <row r="29" spans="1:53" ht="57" customHeight="1" x14ac:dyDescent="0.35">
      <c r="A29" s="37">
        <v>35</v>
      </c>
      <c r="B29" s="57" t="s">
        <v>76</v>
      </c>
      <c r="C29" s="38"/>
      <c r="D29" s="39" t="s">
        <v>53</v>
      </c>
      <c r="E29" s="39"/>
      <c r="F29" s="39" t="s">
        <v>54</v>
      </c>
      <c r="G29" s="40" t="s">
        <v>55</v>
      </c>
      <c r="H29" s="39" t="s">
        <v>77</v>
      </c>
      <c r="I29" s="39" t="s">
        <v>78</v>
      </c>
      <c r="J29" s="39" t="s">
        <v>79</v>
      </c>
      <c r="K29" s="39" t="s">
        <v>59</v>
      </c>
      <c r="L29" s="39" t="s">
        <v>80</v>
      </c>
      <c r="M29" s="39" t="s">
        <v>111</v>
      </c>
      <c r="N29" s="41" t="s">
        <v>117</v>
      </c>
      <c r="O29" s="42"/>
      <c r="P29" s="39" t="s">
        <v>63</v>
      </c>
      <c r="Q29" s="43">
        <v>62.8</v>
      </c>
      <c r="R29" s="44">
        <v>8.1</v>
      </c>
      <c r="S29" s="45">
        <f t="shared" ref="S29:S31" si="82">Q29/R29</f>
        <v>7.7530864197530862</v>
      </c>
      <c r="T29" s="45">
        <v>7.75</v>
      </c>
      <c r="U29" s="46"/>
      <c r="V29" s="39" t="s">
        <v>64</v>
      </c>
      <c r="W29" s="47">
        <v>42</v>
      </c>
      <c r="X29" s="47">
        <v>32</v>
      </c>
      <c r="Y29" s="47">
        <v>52</v>
      </c>
      <c r="Z29" s="44">
        <v>10</v>
      </c>
      <c r="AA29" s="48">
        <v>3</v>
      </c>
      <c r="AB29" s="49">
        <f t="shared" ref="AB29:AB36" si="83">IF(W29="","",W29*X29*Y29/1000000)</f>
        <v>6.9888000000000006E-2</v>
      </c>
      <c r="AC29" s="50">
        <f t="shared" si="74"/>
        <v>2790.1785714285711</v>
      </c>
      <c r="AD29" s="51">
        <v>4000</v>
      </c>
      <c r="AE29" s="52">
        <f t="shared" si="75"/>
        <v>1.4336000000000002</v>
      </c>
      <c r="AF29" s="39" t="s">
        <v>65</v>
      </c>
      <c r="AG29" s="53">
        <v>0.42799999999999999</v>
      </c>
      <c r="AH29" s="52">
        <f t="shared" ref="AH29:AH36" si="84">IF(ISERROR(S29*AG29),"",S29*AG29)</f>
        <v>3.3183209876543209</v>
      </c>
      <c r="AI29" s="52">
        <f t="shared" ref="AI29:AI36" si="85">IF(ISERROR(T29+AE29+AH29),"",T29+AE29+AH29)</f>
        <v>12.501920987654321</v>
      </c>
      <c r="AJ29" s="53">
        <v>0</v>
      </c>
      <c r="AK29" s="52">
        <f t="shared" si="76"/>
        <v>0</v>
      </c>
      <c r="AL29" s="53">
        <v>0</v>
      </c>
      <c r="AM29" s="52">
        <f t="shared" si="77"/>
        <v>0</v>
      </c>
      <c r="AN29" s="53">
        <v>0</v>
      </c>
      <c r="AO29" s="52">
        <f t="shared" si="78"/>
        <v>0</v>
      </c>
      <c r="AP29" s="52">
        <v>0</v>
      </c>
      <c r="AQ29" s="51">
        <v>0</v>
      </c>
      <c r="AR29" s="53">
        <v>0</v>
      </c>
      <c r="AS29" s="52">
        <f t="shared" si="79"/>
        <v>0</v>
      </c>
      <c r="AT29" s="52">
        <f t="shared" si="80"/>
        <v>0</v>
      </c>
      <c r="AU29" s="54">
        <f>AI29+AT29</f>
        <v>12.501920987654321</v>
      </c>
      <c r="AV29" s="55">
        <f t="shared" si="81"/>
        <v>0</v>
      </c>
      <c r="AW29" s="54">
        <f t="shared" ref="AW29:AW35" si="86">AI29</f>
        <v>12.501920987654321</v>
      </c>
      <c r="AX29" s="52">
        <f t="shared" ref="AX29:AX31" si="87">IF(ISERROR(AY29*(1-AZ29)),"",AY29*(1-AZ29))</f>
        <v>29.99</v>
      </c>
      <c r="AY29" s="56">
        <v>29.99</v>
      </c>
      <c r="AZ29" s="53"/>
      <c r="BA29" s="48">
        <v>12</v>
      </c>
    </row>
    <row r="30" spans="1:53" ht="57" customHeight="1" x14ac:dyDescent="0.35">
      <c r="A30" s="37">
        <v>36</v>
      </c>
      <c r="B30" s="58"/>
      <c r="C30" s="38"/>
      <c r="D30" s="39" t="s">
        <v>53</v>
      </c>
      <c r="E30" s="39"/>
      <c r="F30" s="39" t="s">
        <v>54</v>
      </c>
      <c r="G30" s="40" t="s">
        <v>55</v>
      </c>
      <c r="H30" s="39" t="s">
        <v>82</v>
      </c>
      <c r="I30" s="39" t="s">
        <v>83</v>
      </c>
      <c r="J30" s="39" t="s">
        <v>79</v>
      </c>
      <c r="K30" s="39" t="s">
        <v>59</v>
      </c>
      <c r="L30" s="39" t="s">
        <v>84</v>
      </c>
      <c r="M30" s="39" t="s">
        <v>111</v>
      </c>
      <c r="N30" s="41" t="s">
        <v>118</v>
      </c>
      <c r="O30" s="42"/>
      <c r="P30" s="39" t="s">
        <v>63</v>
      </c>
      <c r="Q30" s="43">
        <v>81.7</v>
      </c>
      <c r="R30" s="44">
        <v>8.1</v>
      </c>
      <c r="S30" s="45">
        <f t="shared" si="82"/>
        <v>10.086419753086421</v>
      </c>
      <c r="T30" s="45">
        <v>10.09</v>
      </c>
      <c r="U30" s="46"/>
      <c r="V30" s="39" t="s">
        <v>64</v>
      </c>
      <c r="W30" s="47">
        <v>42</v>
      </c>
      <c r="X30" s="47">
        <v>32</v>
      </c>
      <c r="Y30" s="47">
        <v>52</v>
      </c>
      <c r="Z30" s="44">
        <v>10</v>
      </c>
      <c r="AA30" s="48">
        <v>3</v>
      </c>
      <c r="AB30" s="49">
        <f t="shared" si="83"/>
        <v>6.9888000000000006E-2</v>
      </c>
      <c r="AC30" s="50">
        <f t="shared" si="74"/>
        <v>2790.1785714285711</v>
      </c>
      <c r="AD30" s="51">
        <v>4000</v>
      </c>
      <c r="AE30" s="52">
        <f t="shared" si="75"/>
        <v>1.4336000000000002</v>
      </c>
      <c r="AF30" s="39" t="s">
        <v>65</v>
      </c>
      <c r="AG30" s="53">
        <v>0.42799999999999999</v>
      </c>
      <c r="AH30" s="52">
        <f t="shared" si="84"/>
        <v>4.3169876543209877</v>
      </c>
      <c r="AI30" s="52">
        <f t="shared" si="85"/>
        <v>15.840587654320988</v>
      </c>
      <c r="AJ30" s="53">
        <v>0</v>
      </c>
      <c r="AK30" s="52">
        <f t="shared" si="76"/>
        <v>0</v>
      </c>
      <c r="AL30" s="53">
        <v>0</v>
      </c>
      <c r="AM30" s="52">
        <f t="shared" si="77"/>
        <v>0</v>
      </c>
      <c r="AN30" s="53">
        <v>0</v>
      </c>
      <c r="AO30" s="52">
        <f t="shared" si="78"/>
        <v>0</v>
      </c>
      <c r="AP30" s="52">
        <v>0</v>
      </c>
      <c r="AQ30" s="51">
        <v>0</v>
      </c>
      <c r="AR30" s="53">
        <v>0</v>
      </c>
      <c r="AS30" s="52">
        <f t="shared" si="79"/>
        <v>0</v>
      </c>
      <c r="AT30" s="52">
        <f t="shared" si="80"/>
        <v>0</v>
      </c>
      <c r="AU30" s="54">
        <f>IF(ISERROR(AI30+AT30),"",AI30+AT30)</f>
        <v>15.840587654320988</v>
      </c>
      <c r="AV30" s="55">
        <f t="shared" si="81"/>
        <v>0</v>
      </c>
      <c r="AW30" s="54">
        <f t="shared" si="86"/>
        <v>15.840587654320988</v>
      </c>
      <c r="AX30" s="52">
        <f t="shared" si="87"/>
        <v>45.99</v>
      </c>
      <c r="AY30" s="56">
        <v>45.99</v>
      </c>
      <c r="AZ30" s="53"/>
      <c r="BA30" s="48">
        <v>72</v>
      </c>
    </row>
    <row r="31" spans="1:53" ht="57" customHeight="1" x14ac:dyDescent="0.35">
      <c r="A31" s="37">
        <v>37</v>
      </c>
      <c r="B31" s="62"/>
      <c r="C31" s="38"/>
      <c r="D31" s="39" t="s">
        <v>53</v>
      </c>
      <c r="E31" s="39"/>
      <c r="F31" s="39" t="s">
        <v>54</v>
      </c>
      <c r="G31" s="40" t="s">
        <v>55</v>
      </c>
      <c r="H31" s="39" t="s">
        <v>82</v>
      </c>
      <c r="I31" s="39" t="s">
        <v>83</v>
      </c>
      <c r="J31" s="39" t="s">
        <v>79</v>
      </c>
      <c r="K31" s="39" t="s">
        <v>59</v>
      </c>
      <c r="L31" s="39" t="s">
        <v>86</v>
      </c>
      <c r="M31" s="39" t="s">
        <v>111</v>
      </c>
      <c r="N31" s="41" t="s">
        <v>119</v>
      </c>
      <c r="O31" s="42"/>
      <c r="P31" s="39" t="s">
        <v>63</v>
      </c>
      <c r="Q31" s="43">
        <v>92.9</v>
      </c>
      <c r="R31" s="44">
        <v>8.1</v>
      </c>
      <c r="S31" s="45">
        <f t="shared" si="82"/>
        <v>11.469135802469138</v>
      </c>
      <c r="T31" s="45">
        <v>11.47</v>
      </c>
      <c r="U31" s="46"/>
      <c r="V31" s="39" t="s">
        <v>64</v>
      </c>
      <c r="W31" s="47">
        <v>42</v>
      </c>
      <c r="X31" s="47">
        <v>32</v>
      </c>
      <c r="Y31" s="47">
        <v>52</v>
      </c>
      <c r="Z31" s="44">
        <v>10</v>
      </c>
      <c r="AA31" s="48">
        <v>3</v>
      </c>
      <c r="AB31" s="49">
        <f t="shared" si="83"/>
        <v>6.9888000000000006E-2</v>
      </c>
      <c r="AC31" s="50">
        <f t="shared" si="74"/>
        <v>2790.1785714285711</v>
      </c>
      <c r="AD31" s="51">
        <v>4000</v>
      </c>
      <c r="AE31" s="52">
        <f t="shared" si="75"/>
        <v>1.4336000000000002</v>
      </c>
      <c r="AF31" s="39" t="s">
        <v>65</v>
      </c>
      <c r="AG31" s="53">
        <v>0.42799999999999999</v>
      </c>
      <c r="AH31" s="52">
        <f t="shared" si="84"/>
        <v>4.9087901234567912</v>
      </c>
      <c r="AI31" s="52">
        <f t="shared" si="85"/>
        <v>17.812390123456794</v>
      </c>
      <c r="AJ31" s="53">
        <v>0</v>
      </c>
      <c r="AK31" s="52">
        <f t="shared" si="76"/>
        <v>0</v>
      </c>
      <c r="AL31" s="53">
        <v>0</v>
      </c>
      <c r="AM31" s="52">
        <f t="shared" si="77"/>
        <v>0</v>
      </c>
      <c r="AN31" s="53">
        <v>0</v>
      </c>
      <c r="AO31" s="52">
        <f t="shared" si="78"/>
        <v>0</v>
      </c>
      <c r="AP31" s="52">
        <v>0</v>
      </c>
      <c r="AQ31" s="51">
        <v>0</v>
      </c>
      <c r="AR31" s="53">
        <v>0</v>
      </c>
      <c r="AS31" s="52">
        <f t="shared" si="79"/>
        <v>0</v>
      </c>
      <c r="AT31" s="52">
        <f t="shared" si="80"/>
        <v>0</v>
      </c>
      <c r="AU31" s="54">
        <f>IF(ISERROR(AI31+AT31),"",AI31+AT31)</f>
        <v>17.812390123456794</v>
      </c>
      <c r="AV31" s="55">
        <f t="shared" si="81"/>
        <v>0</v>
      </c>
      <c r="AW31" s="54">
        <f t="shared" si="86"/>
        <v>17.812390123456794</v>
      </c>
      <c r="AX31" s="52">
        <f t="shared" si="87"/>
        <v>55.99</v>
      </c>
      <c r="AY31" s="56">
        <v>55.99</v>
      </c>
      <c r="AZ31" s="53"/>
      <c r="BA31" s="48">
        <v>111</v>
      </c>
    </row>
    <row r="32" spans="1:53" ht="57" customHeight="1" x14ac:dyDescent="0.35">
      <c r="A32" s="37">
        <v>39</v>
      </c>
      <c r="B32" s="57" t="s">
        <v>88</v>
      </c>
      <c r="C32" s="38"/>
      <c r="D32" s="39" t="s">
        <v>53</v>
      </c>
      <c r="E32" s="39"/>
      <c r="F32" s="39" t="s">
        <v>54</v>
      </c>
      <c r="G32" s="40" t="s">
        <v>55</v>
      </c>
      <c r="H32" s="39" t="s">
        <v>77</v>
      </c>
      <c r="I32" s="39" t="s">
        <v>89</v>
      </c>
      <c r="J32" s="39" t="s">
        <v>90</v>
      </c>
      <c r="K32" s="39" t="s">
        <v>59</v>
      </c>
      <c r="L32" s="39" t="s">
        <v>91</v>
      </c>
      <c r="M32" s="39" t="s">
        <v>111</v>
      </c>
      <c r="N32" s="41" t="s">
        <v>120</v>
      </c>
      <c r="O32" s="42"/>
      <c r="P32" s="39" t="s">
        <v>63</v>
      </c>
      <c r="Q32" s="43">
        <v>71.25</v>
      </c>
      <c r="R32" s="44">
        <v>8.1</v>
      </c>
      <c r="S32" s="45">
        <f t="shared" ref="S32:S34" si="88">Q32/R32</f>
        <v>8.7962962962962958</v>
      </c>
      <c r="T32" s="45">
        <v>8.8000000000000007</v>
      </c>
      <c r="U32" s="46"/>
      <c r="V32" s="39" t="s">
        <v>64</v>
      </c>
      <c r="W32" s="47">
        <v>42</v>
      </c>
      <c r="X32" s="47">
        <v>32</v>
      </c>
      <c r="Y32" s="47">
        <v>52</v>
      </c>
      <c r="Z32" s="44">
        <v>10</v>
      </c>
      <c r="AA32" s="48">
        <v>3</v>
      </c>
      <c r="AB32" s="49">
        <f t="shared" si="83"/>
        <v>6.9888000000000006E-2</v>
      </c>
      <c r="AC32" s="50">
        <f t="shared" si="74"/>
        <v>2790.1785714285711</v>
      </c>
      <c r="AD32" s="51">
        <v>4000</v>
      </c>
      <c r="AE32" s="52">
        <f t="shared" si="75"/>
        <v>1.4336000000000002</v>
      </c>
      <c r="AF32" s="39" t="s">
        <v>65</v>
      </c>
      <c r="AG32" s="53">
        <v>0.42799999999999999</v>
      </c>
      <c r="AH32" s="52">
        <f t="shared" si="84"/>
        <v>3.7648148148148146</v>
      </c>
      <c r="AI32" s="52">
        <f t="shared" si="85"/>
        <v>13.998414814814815</v>
      </c>
      <c r="AJ32" s="53">
        <v>0</v>
      </c>
      <c r="AK32" s="52">
        <f t="shared" si="76"/>
        <v>0</v>
      </c>
      <c r="AL32" s="53">
        <v>0</v>
      </c>
      <c r="AM32" s="52">
        <f t="shared" si="77"/>
        <v>0</v>
      </c>
      <c r="AN32" s="53">
        <v>0</v>
      </c>
      <c r="AO32" s="52">
        <f t="shared" si="78"/>
        <v>0</v>
      </c>
      <c r="AP32" s="52">
        <v>0</v>
      </c>
      <c r="AQ32" s="51">
        <v>0</v>
      </c>
      <c r="AR32" s="53">
        <v>0</v>
      </c>
      <c r="AS32" s="52">
        <f t="shared" si="79"/>
        <v>0</v>
      </c>
      <c r="AT32" s="52">
        <f t="shared" si="80"/>
        <v>0</v>
      </c>
      <c r="AU32" s="54">
        <f>AI32+AT32</f>
        <v>13.998414814814815</v>
      </c>
      <c r="AV32" s="55">
        <f t="shared" si="81"/>
        <v>0</v>
      </c>
      <c r="AW32" s="54">
        <f t="shared" si="86"/>
        <v>13.998414814814815</v>
      </c>
      <c r="AX32" s="52">
        <f t="shared" ref="AX32:AX34" si="89">IF(ISERROR(AY32*(1-AZ32)),"",AY32*(1-AZ32))</f>
        <v>39.99</v>
      </c>
      <c r="AY32" s="56">
        <v>39.99</v>
      </c>
      <c r="AZ32" s="53"/>
      <c r="BA32" s="48">
        <v>27</v>
      </c>
    </row>
    <row r="33" spans="1:53" ht="57" customHeight="1" x14ac:dyDescent="0.35">
      <c r="A33" s="37">
        <v>40</v>
      </c>
      <c r="B33" s="58"/>
      <c r="C33" s="38"/>
      <c r="D33" s="39" t="s">
        <v>53</v>
      </c>
      <c r="E33" s="39"/>
      <c r="F33" s="39" t="s">
        <v>54</v>
      </c>
      <c r="G33" s="40" t="s">
        <v>55</v>
      </c>
      <c r="H33" s="39" t="s">
        <v>82</v>
      </c>
      <c r="I33" s="39" t="s">
        <v>93</v>
      </c>
      <c r="J33" s="39" t="s">
        <v>90</v>
      </c>
      <c r="K33" s="39" t="s">
        <v>59</v>
      </c>
      <c r="L33" s="39" t="s">
        <v>94</v>
      </c>
      <c r="M33" s="39" t="s">
        <v>111</v>
      </c>
      <c r="N33" s="41" t="s">
        <v>121</v>
      </c>
      <c r="O33" s="42"/>
      <c r="P33" s="39" t="s">
        <v>63</v>
      </c>
      <c r="Q33" s="43">
        <v>90.25</v>
      </c>
      <c r="R33" s="44">
        <v>8.1</v>
      </c>
      <c r="S33" s="45">
        <f t="shared" si="88"/>
        <v>11.141975308641976</v>
      </c>
      <c r="T33" s="45">
        <v>11.14</v>
      </c>
      <c r="U33" s="46"/>
      <c r="V33" s="39" t="s">
        <v>64</v>
      </c>
      <c r="W33" s="47">
        <v>42</v>
      </c>
      <c r="X33" s="47">
        <v>32</v>
      </c>
      <c r="Y33" s="47">
        <v>52</v>
      </c>
      <c r="Z33" s="44">
        <v>10</v>
      </c>
      <c r="AA33" s="48">
        <v>3</v>
      </c>
      <c r="AB33" s="49">
        <f t="shared" si="83"/>
        <v>6.9888000000000006E-2</v>
      </c>
      <c r="AC33" s="50">
        <f t="shared" si="74"/>
        <v>2790.1785714285711</v>
      </c>
      <c r="AD33" s="51">
        <v>4000</v>
      </c>
      <c r="AE33" s="52">
        <f t="shared" si="75"/>
        <v>1.4336000000000002</v>
      </c>
      <c r="AF33" s="39" t="s">
        <v>65</v>
      </c>
      <c r="AG33" s="53">
        <v>0.42799999999999999</v>
      </c>
      <c r="AH33" s="52">
        <f t="shared" si="84"/>
        <v>4.7687654320987658</v>
      </c>
      <c r="AI33" s="52">
        <f t="shared" si="85"/>
        <v>17.342365432098767</v>
      </c>
      <c r="AJ33" s="53">
        <v>0</v>
      </c>
      <c r="AK33" s="52">
        <f t="shared" si="76"/>
        <v>0</v>
      </c>
      <c r="AL33" s="53">
        <v>0</v>
      </c>
      <c r="AM33" s="52">
        <f t="shared" si="77"/>
        <v>0</v>
      </c>
      <c r="AN33" s="53">
        <v>0</v>
      </c>
      <c r="AO33" s="52">
        <f t="shared" si="78"/>
        <v>0</v>
      </c>
      <c r="AP33" s="52">
        <v>0</v>
      </c>
      <c r="AQ33" s="51">
        <v>0</v>
      </c>
      <c r="AR33" s="53">
        <v>0</v>
      </c>
      <c r="AS33" s="52">
        <f t="shared" si="79"/>
        <v>0</v>
      </c>
      <c r="AT33" s="52">
        <f t="shared" si="80"/>
        <v>0</v>
      </c>
      <c r="AU33" s="54">
        <f>IF(ISERROR(AI33+AT33),"",AI33+AT33)</f>
        <v>17.342365432098767</v>
      </c>
      <c r="AV33" s="55">
        <f t="shared" si="81"/>
        <v>0</v>
      </c>
      <c r="AW33" s="54">
        <f t="shared" si="86"/>
        <v>17.342365432098767</v>
      </c>
      <c r="AX33" s="52">
        <f t="shared" si="89"/>
        <v>49.99</v>
      </c>
      <c r="AY33" s="56">
        <v>49.99</v>
      </c>
      <c r="AZ33" s="53"/>
      <c r="BA33" s="48">
        <v>174</v>
      </c>
    </row>
    <row r="34" spans="1:53" ht="57" customHeight="1" x14ac:dyDescent="0.35">
      <c r="A34" s="37">
        <v>41</v>
      </c>
      <c r="B34" s="62"/>
      <c r="C34" s="38"/>
      <c r="D34" s="39" t="s">
        <v>53</v>
      </c>
      <c r="E34" s="39"/>
      <c r="F34" s="39" t="s">
        <v>54</v>
      </c>
      <c r="G34" s="40" t="s">
        <v>55</v>
      </c>
      <c r="H34" s="39" t="s">
        <v>82</v>
      </c>
      <c r="I34" s="39" t="s">
        <v>93</v>
      </c>
      <c r="J34" s="39" t="s">
        <v>90</v>
      </c>
      <c r="K34" s="39" t="s">
        <v>59</v>
      </c>
      <c r="L34" s="39" t="s">
        <v>96</v>
      </c>
      <c r="M34" s="39" t="s">
        <v>111</v>
      </c>
      <c r="N34" s="41" t="s">
        <v>122</v>
      </c>
      <c r="O34" s="42"/>
      <c r="P34" s="39" t="s">
        <v>63</v>
      </c>
      <c r="Q34" s="43">
        <v>100.7</v>
      </c>
      <c r="R34" s="44">
        <v>8.1</v>
      </c>
      <c r="S34" s="45">
        <f t="shared" si="88"/>
        <v>12.4320987654321</v>
      </c>
      <c r="T34" s="45">
        <v>12.43</v>
      </c>
      <c r="U34" s="46"/>
      <c r="V34" s="39" t="s">
        <v>64</v>
      </c>
      <c r="W34" s="47">
        <v>42</v>
      </c>
      <c r="X34" s="47">
        <v>32</v>
      </c>
      <c r="Y34" s="47">
        <v>52</v>
      </c>
      <c r="Z34" s="44">
        <v>10</v>
      </c>
      <c r="AA34" s="48">
        <v>3</v>
      </c>
      <c r="AB34" s="49">
        <f t="shared" si="83"/>
        <v>6.9888000000000006E-2</v>
      </c>
      <c r="AC34" s="50">
        <f t="shared" si="74"/>
        <v>2790.1785714285711</v>
      </c>
      <c r="AD34" s="51">
        <v>4000</v>
      </c>
      <c r="AE34" s="52">
        <f t="shared" si="75"/>
        <v>1.4336000000000002</v>
      </c>
      <c r="AF34" s="39" t="s">
        <v>65</v>
      </c>
      <c r="AG34" s="53">
        <v>0.42799999999999999</v>
      </c>
      <c r="AH34" s="52">
        <f t="shared" si="84"/>
        <v>5.3209382716049385</v>
      </c>
      <c r="AI34" s="52">
        <f t="shared" si="85"/>
        <v>19.184538271604939</v>
      </c>
      <c r="AJ34" s="53">
        <v>0</v>
      </c>
      <c r="AK34" s="52">
        <f t="shared" si="76"/>
        <v>0</v>
      </c>
      <c r="AL34" s="53">
        <v>0</v>
      </c>
      <c r="AM34" s="52">
        <f t="shared" si="77"/>
        <v>0</v>
      </c>
      <c r="AN34" s="53">
        <v>0</v>
      </c>
      <c r="AO34" s="52">
        <f t="shared" si="78"/>
        <v>0</v>
      </c>
      <c r="AP34" s="52">
        <v>0</v>
      </c>
      <c r="AQ34" s="51">
        <v>0</v>
      </c>
      <c r="AR34" s="53">
        <v>0</v>
      </c>
      <c r="AS34" s="52">
        <f t="shared" si="79"/>
        <v>0</v>
      </c>
      <c r="AT34" s="52">
        <f t="shared" si="80"/>
        <v>0</v>
      </c>
      <c r="AU34" s="54">
        <f>IF(ISERROR(AI34+AT34),"",AI34+AT34)</f>
        <v>19.184538271604939</v>
      </c>
      <c r="AV34" s="55">
        <f t="shared" si="81"/>
        <v>0</v>
      </c>
      <c r="AW34" s="54">
        <f t="shared" si="86"/>
        <v>19.184538271604939</v>
      </c>
      <c r="AX34" s="52">
        <f t="shared" si="89"/>
        <v>59.99</v>
      </c>
      <c r="AY34" s="56">
        <v>59.99</v>
      </c>
      <c r="AZ34" s="53"/>
      <c r="BA34" s="48">
        <v>99</v>
      </c>
    </row>
    <row r="35" spans="1:53" ht="61.25" customHeight="1" x14ac:dyDescent="0.35">
      <c r="A35" s="37">
        <v>43</v>
      </c>
      <c r="B35" s="57" t="s">
        <v>98</v>
      </c>
      <c r="C35" s="38"/>
      <c r="D35" s="39" t="s">
        <v>53</v>
      </c>
      <c r="E35" s="39"/>
      <c r="F35" s="39" t="s">
        <v>54</v>
      </c>
      <c r="G35" s="40" t="s">
        <v>55</v>
      </c>
      <c r="H35" s="39" t="s">
        <v>56</v>
      </c>
      <c r="I35" s="39" t="s">
        <v>57</v>
      </c>
      <c r="J35" s="39" t="s">
        <v>58</v>
      </c>
      <c r="K35" s="39" t="s">
        <v>59</v>
      </c>
      <c r="L35" s="39" t="s">
        <v>60</v>
      </c>
      <c r="M35" s="39" t="s">
        <v>123</v>
      </c>
      <c r="N35" s="41" t="s">
        <v>124</v>
      </c>
      <c r="O35" s="42"/>
      <c r="P35" s="39" t="s">
        <v>63</v>
      </c>
      <c r="Q35" s="43">
        <v>90.8</v>
      </c>
      <c r="R35" s="44">
        <v>8.1</v>
      </c>
      <c r="S35" s="45">
        <f>Q35/R35</f>
        <v>11.209876543209877</v>
      </c>
      <c r="T35" s="45">
        <v>11.21</v>
      </c>
      <c r="U35" s="46"/>
      <c r="V35" s="39" t="s">
        <v>64</v>
      </c>
      <c r="W35" s="47">
        <v>42</v>
      </c>
      <c r="X35" s="47">
        <v>32</v>
      </c>
      <c r="Y35" s="47">
        <v>56</v>
      </c>
      <c r="Z35" s="44">
        <v>10</v>
      </c>
      <c r="AA35" s="48">
        <v>3</v>
      </c>
      <c r="AB35" s="49">
        <f t="shared" si="83"/>
        <v>7.5263999999999998E-2</v>
      </c>
      <c r="AC35" s="50">
        <f t="shared" si="74"/>
        <v>2590.8801020408164</v>
      </c>
      <c r="AD35" s="51">
        <v>4000</v>
      </c>
      <c r="AE35" s="52">
        <f t="shared" si="75"/>
        <v>1.5438769230769231</v>
      </c>
      <c r="AF35" s="39" t="s">
        <v>65</v>
      </c>
      <c r="AG35" s="53">
        <v>0.32800000000000001</v>
      </c>
      <c r="AH35" s="52">
        <f t="shared" si="84"/>
        <v>3.6768395061728398</v>
      </c>
      <c r="AI35" s="52">
        <f t="shared" si="85"/>
        <v>16.430716429249763</v>
      </c>
      <c r="AJ35" s="53">
        <v>0</v>
      </c>
      <c r="AK35" s="52">
        <f t="shared" si="76"/>
        <v>0</v>
      </c>
      <c r="AL35" s="53">
        <v>0</v>
      </c>
      <c r="AM35" s="52">
        <f t="shared" si="77"/>
        <v>0</v>
      </c>
      <c r="AN35" s="53">
        <v>0</v>
      </c>
      <c r="AO35" s="52">
        <f t="shared" si="78"/>
        <v>0</v>
      </c>
      <c r="AP35" s="52">
        <v>0</v>
      </c>
      <c r="AQ35" s="51">
        <v>0</v>
      </c>
      <c r="AR35" s="53">
        <v>0</v>
      </c>
      <c r="AS35" s="52">
        <f t="shared" si="79"/>
        <v>0</v>
      </c>
      <c r="AT35" s="52">
        <f t="shared" si="80"/>
        <v>0</v>
      </c>
      <c r="AU35" s="54">
        <f>AI35+AT35</f>
        <v>16.430716429249763</v>
      </c>
      <c r="AV35" s="55">
        <f t="shared" si="81"/>
        <v>0</v>
      </c>
      <c r="AW35" s="54">
        <f t="shared" si="86"/>
        <v>16.430716429249763</v>
      </c>
      <c r="AX35" s="52">
        <f>IF(ISERROR(AY35*(1-AZ35)),"",AY35*(1-AZ35))</f>
        <v>49.99</v>
      </c>
      <c r="AY35" s="56">
        <v>49.99</v>
      </c>
      <c r="AZ35" s="53"/>
      <c r="BA35" s="48">
        <v>66</v>
      </c>
    </row>
    <row r="36" spans="1:53" ht="57" customHeight="1" x14ac:dyDescent="0.35">
      <c r="A36" s="37">
        <v>44</v>
      </c>
      <c r="B36" s="58"/>
      <c r="C36" s="38"/>
      <c r="D36" s="39" t="s">
        <v>53</v>
      </c>
      <c r="E36" s="39"/>
      <c r="F36" s="39" t="s">
        <v>54</v>
      </c>
      <c r="G36" s="40" t="s">
        <v>55</v>
      </c>
      <c r="H36" s="39" t="s">
        <v>56</v>
      </c>
      <c r="I36" s="39" t="s">
        <v>57</v>
      </c>
      <c r="J36" s="39" t="s">
        <v>58</v>
      </c>
      <c r="K36" s="39" t="s">
        <v>59</v>
      </c>
      <c r="L36" s="39" t="s">
        <v>66</v>
      </c>
      <c r="M36" s="39" t="s">
        <v>123</v>
      </c>
      <c r="N36" s="41" t="s">
        <v>125</v>
      </c>
      <c r="O36" s="42"/>
      <c r="P36" s="39" t="s">
        <v>63</v>
      </c>
      <c r="Q36" s="43">
        <v>90.8</v>
      </c>
      <c r="R36" s="44">
        <v>8.1</v>
      </c>
      <c r="S36" s="45">
        <f t="shared" ref="S36:S39" si="90">Q36/R36</f>
        <v>11.209876543209877</v>
      </c>
      <c r="T36" s="45">
        <v>11.21</v>
      </c>
      <c r="U36" s="46"/>
      <c r="V36" s="39" t="s">
        <v>64</v>
      </c>
      <c r="W36" s="47">
        <v>42</v>
      </c>
      <c r="X36" s="47">
        <v>32</v>
      </c>
      <c r="Y36" s="47">
        <v>56</v>
      </c>
      <c r="Z36" s="44">
        <v>10</v>
      </c>
      <c r="AA36" s="48">
        <v>3</v>
      </c>
      <c r="AB36" s="49">
        <f t="shared" si="83"/>
        <v>7.5263999999999998E-2</v>
      </c>
      <c r="AC36" s="50">
        <f t="shared" si="74"/>
        <v>2590.8801020408164</v>
      </c>
      <c r="AD36" s="51">
        <v>4000</v>
      </c>
      <c r="AE36" s="52">
        <f t="shared" si="75"/>
        <v>1.5438769230769231</v>
      </c>
      <c r="AF36" s="39" t="s">
        <v>65</v>
      </c>
      <c r="AG36" s="53">
        <v>0.32800000000000001</v>
      </c>
      <c r="AH36" s="52">
        <f t="shared" si="84"/>
        <v>3.6768395061728398</v>
      </c>
      <c r="AI36" s="52">
        <f t="shared" si="85"/>
        <v>16.430716429249763</v>
      </c>
      <c r="AJ36" s="53">
        <v>0</v>
      </c>
      <c r="AK36" s="52">
        <f t="shared" si="76"/>
        <v>0</v>
      </c>
      <c r="AL36" s="53">
        <v>0</v>
      </c>
      <c r="AM36" s="52">
        <f t="shared" si="77"/>
        <v>0</v>
      </c>
      <c r="AN36" s="53">
        <v>0</v>
      </c>
      <c r="AO36" s="52">
        <f t="shared" si="78"/>
        <v>0</v>
      </c>
      <c r="AP36" s="52">
        <v>0</v>
      </c>
      <c r="AQ36" s="51">
        <v>0</v>
      </c>
      <c r="AR36" s="53">
        <v>0</v>
      </c>
      <c r="AS36" s="52">
        <f t="shared" si="79"/>
        <v>0</v>
      </c>
      <c r="AT36" s="52">
        <f t="shared" si="80"/>
        <v>0</v>
      </c>
      <c r="AU36" s="54">
        <f>IF(ISERROR(AI36+AT36),"",AI36+AT36)</f>
        <v>16.430716429249763</v>
      </c>
      <c r="AV36" s="55">
        <f t="shared" si="81"/>
        <v>0</v>
      </c>
      <c r="AW36" s="54">
        <f t="shared" ref="AW36" si="91">AI36</f>
        <v>16.430716429249763</v>
      </c>
      <c r="AX36" s="52">
        <f t="shared" ref="AX36:AX39" si="92">IF(ISERROR(AY36*(1-AZ36)),"",AY36*(1-AZ36))</f>
        <v>49.99</v>
      </c>
      <c r="AY36" s="56">
        <v>49.99</v>
      </c>
      <c r="AZ36" s="53"/>
      <c r="BA36" s="48">
        <v>36</v>
      </c>
    </row>
    <row r="37" spans="1:53" ht="57" customHeight="1" x14ac:dyDescent="0.35">
      <c r="A37" s="37">
        <v>45</v>
      </c>
      <c r="B37" s="58"/>
      <c r="C37" s="38"/>
      <c r="D37" s="39" t="s">
        <v>53</v>
      </c>
      <c r="E37" s="39"/>
      <c r="F37" s="39" t="s">
        <v>54</v>
      </c>
      <c r="G37" s="40" t="s">
        <v>55</v>
      </c>
      <c r="H37" s="39" t="s">
        <v>68</v>
      </c>
      <c r="I37" s="39" t="s">
        <v>69</v>
      </c>
      <c r="J37" s="39" t="s">
        <v>58</v>
      </c>
      <c r="K37" s="39" t="s">
        <v>59</v>
      </c>
      <c r="L37" s="39" t="s">
        <v>70</v>
      </c>
      <c r="M37" s="39" t="s">
        <v>123</v>
      </c>
      <c r="N37" s="41" t="s">
        <v>126</v>
      </c>
      <c r="O37" s="42"/>
      <c r="P37" s="39" t="s">
        <v>63</v>
      </c>
      <c r="Q37" s="43">
        <v>113.05</v>
      </c>
      <c r="R37" s="44">
        <v>8.1</v>
      </c>
      <c r="S37" s="45">
        <f t="shared" si="90"/>
        <v>13.956790123456791</v>
      </c>
      <c r="T37" s="45">
        <v>13.96</v>
      </c>
      <c r="U37" s="46"/>
      <c r="V37" s="39" t="s">
        <v>64</v>
      </c>
      <c r="W37" s="47">
        <v>42</v>
      </c>
      <c r="X37" s="47">
        <v>32</v>
      </c>
      <c r="Y37" s="47">
        <v>64</v>
      </c>
      <c r="Z37" s="44">
        <v>10</v>
      </c>
      <c r="AA37" s="48">
        <v>3</v>
      </c>
      <c r="AB37" s="49">
        <f t="shared" ref="AB37:AB39" si="93">IF(W37="","",W37*X37*Y37/1000000)</f>
        <v>8.6015999999999995E-2</v>
      </c>
      <c r="AC37" s="50">
        <f t="shared" ref="AC37:AC38" si="94">IF(AA37="","",65/AB37*AA37)</f>
        <v>2267.0200892857147</v>
      </c>
      <c r="AD37" s="51">
        <v>4000</v>
      </c>
      <c r="AE37" s="52">
        <f t="shared" ref="AE37:AE38" si="95">IF(ISERROR(AD37/AC37),"",AD37/AC37)</f>
        <v>1.764430769230769</v>
      </c>
      <c r="AF37" s="39" t="s">
        <v>65</v>
      </c>
      <c r="AG37" s="53">
        <v>0.32800000000000001</v>
      </c>
      <c r="AH37" s="52">
        <f t="shared" ref="AH37:AH39" si="96">IF(ISERROR(S37*AG37),"",S37*AG37)</f>
        <v>4.5778271604938281</v>
      </c>
      <c r="AI37" s="52">
        <f t="shared" ref="AI37:AI39" si="97">IF(ISERROR(T37+AE37+AH37),"",T37+AE37+AH37)</f>
        <v>20.302257929724597</v>
      </c>
      <c r="AJ37" s="53">
        <v>0</v>
      </c>
      <c r="AK37" s="52">
        <f t="shared" ref="AK37:AK38" si="98">IF(ISERROR(AW37*AJ37),"",AW37*AJ37)</f>
        <v>0</v>
      </c>
      <c r="AL37" s="53">
        <v>0</v>
      </c>
      <c r="AM37" s="52">
        <f t="shared" ref="AM37:AM38" si="99">IF(ISERROR(AW37*AL37),"",AW37*AL37)</f>
        <v>0</v>
      </c>
      <c r="AN37" s="53">
        <v>0</v>
      </c>
      <c r="AO37" s="52">
        <f t="shared" ref="AO37:AO38" si="100">IF(ISERROR(AW37*AN37),"",AW37*AN37)</f>
        <v>0</v>
      </c>
      <c r="AP37" s="52">
        <v>0</v>
      </c>
      <c r="AQ37" s="51">
        <v>0</v>
      </c>
      <c r="AR37" s="53">
        <v>0</v>
      </c>
      <c r="AS37" s="52">
        <f t="shared" ref="AS37:AS38" si="101">IF(ISERROR(AW37*AR37),"",AW37*AR37)</f>
        <v>0</v>
      </c>
      <c r="AT37" s="52">
        <f t="shared" ref="AT37:AT38" si="102">IF(ISERROR(AK37+AM37+AO37+AP37+AS37),"",AK37+AM37+AO37+AP37+AS37)</f>
        <v>0</v>
      </c>
      <c r="AU37" s="54">
        <f t="shared" ref="AU37:AU38" si="103">IF(ISERROR(AI37+AT37),"",AI37+AT37)</f>
        <v>20.302257929724597</v>
      </c>
      <c r="AV37" s="55">
        <v>0</v>
      </c>
      <c r="AW37" s="54">
        <f>AI37</f>
        <v>20.302257929724597</v>
      </c>
      <c r="AX37" s="52">
        <f t="shared" si="92"/>
        <v>59.99</v>
      </c>
      <c r="AY37" s="56">
        <v>59.99</v>
      </c>
      <c r="AZ37" s="53"/>
      <c r="BA37" s="48">
        <v>69</v>
      </c>
    </row>
    <row r="38" spans="1:53" ht="57" customHeight="1" x14ac:dyDescent="0.35">
      <c r="A38" s="37">
        <v>46</v>
      </c>
      <c r="B38" s="58"/>
      <c r="C38" s="38"/>
      <c r="D38" s="39" t="s">
        <v>53</v>
      </c>
      <c r="E38" s="39"/>
      <c r="F38" s="39" t="s">
        <v>54</v>
      </c>
      <c r="G38" s="40" t="s">
        <v>55</v>
      </c>
      <c r="H38" s="39" t="s">
        <v>68</v>
      </c>
      <c r="I38" s="39" t="s">
        <v>69</v>
      </c>
      <c r="J38" s="39" t="s">
        <v>58</v>
      </c>
      <c r="K38" s="39" t="s">
        <v>59</v>
      </c>
      <c r="L38" s="39" t="s">
        <v>72</v>
      </c>
      <c r="M38" s="39" t="s">
        <v>123</v>
      </c>
      <c r="N38" s="41" t="s">
        <v>127</v>
      </c>
      <c r="O38" s="42"/>
      <c r="P38" s="39" t="s">
        <v>63</v>
      </c>
      <c r="Q38" s="43">
        <v>120.18</v>
      </c>
      <c r="R38" s="44">
        <v>8.1</v>
      </c>
      <c r="S38" s="45">
        <f t="shared" si="90"/>
        <v>14.837037037037039</v>
      </c>
      <c r="T38" s="45">
        <v>14.84</v>
      </c>
      <c r="U38" s="46"/>
      <c r="V38" s="39" t="s">
        <v>64</v>
      </c>
      <c r="W38" s="47">
        <v>42</v>
      </c>
      <c r="X38" s="47">
        <v>32</v>
      </c>
      <c r="Y38" s="47">
        <v>64</v>
      </c>
      <c r="Z38" s="44">
        <v>10</v>
      </c>
      <c r="AA38" s="48">
        <v>3</v>
      </c>
      <c r="AB38" s="49">
        <f t="shared" si="93"/>
        <v>8.6015999999999995E-2</v>
      </c>
      <c r="AC38" s="50">
        <f t="shared" si="94"/>
        <v>2267.0200892857147</v>
      </c>
      <c r="AD38" s="51">
        <v>4000</v>
      </c>
      <c r="AE38" s="52">
        <f t="shared" si="95"/>
        <v>1.764430769230769</v>
      </c>
      <c r="AF38" s="39" t="s">
        <v>65</v>
      </c>
      <c r="AG38" s="53">
        <v>0.32800000000000001</v>
      </c>
      <c r="AH38" s="52">
        <f t="shared" si="96"/>
        <v>4.8665481481481487</v>
      </c>
      <c r="AI38" s="52">
        <f t="shared" si="97"/>
        <v>21.470978917378918</v>
      </c>
      <c r="AJ38" s="53">
        <v>0</v>
      </c>
      <c r="AK38" s="52">
        <f t="shared" si="98"/>
        <v>0</v>
      </c>
      <c r="AL38" s="53">
        <v>0</v>
      </c>
      <c r="AM38" s="52">
        <f t="shared" si="99"/>
        <v>0</v>
      </c>
      <c r="AN38" s="53">
        <v>0</v>
      </c>
      <c r="AO38" s="52">
        <f t="shared" si="100"/>
        <v>0</v>
      </c>
      <c r="AP38" s="52">
        <v>0</v>
      </c>
      <c r="AQ38" s="51">
        <v>0</v>
      </c>
      <c r="AR38" s="53">
        <v>0</v>
      </c>
      <c r="AS38" s="52">
        <f t="shared" si="101"/>
        <v>0</v>
      </c>
      <c r="AT38" s="52">
        <f t="shared" si="102"/>
        <v>0</v>
      </c>
      <c r="AU38" s="54">
        <f t="shared" si="103"/>
        <v>21.470978917378918</v>
      </c>
      <c r="AV38" s="55">
        <v>0</v>
      </c>
      <c r="AW38" s="54">
        <f t="shared" ref="AW38:AW39" si="104">AI38</f>
        <v>21.470978917378918</v>
      </c>
      <c r="AX38" s="52">
        <f t="shared" si="92"/>
        <v>59.99</v>
      </c>
      <c r="AY38" s="56">
        <v>59.99</v>
      </c>
      <c r="AZ38" s="53"/>
      <c r="BA38" s="48">
        <v>225</v>
      </c>
    </row>
    <row r="39" spans="1:53" ht="57" customHeight="1" x14ac:dyDescent="0.35">
      <c r="A39" s="37">
        <v>47</v>
      </c>
      <c r="B39" s="58"/>
      <c r="C39" s="38"/>
      <c r="D39" s="39" t="s">
        <v>53</v>
      </c>
      <c r="E39" s="39"/>
      <c r="F39" s="39" t="s">
        <v>54</v>
      </c>
      <c r="G39" s="40" t="s">
        <v>55</v>
      </c>
      <c r="H39" s="39" t="s">
        <v>68</v>
      </c>
      <c r="I39" s="39" t="s">
        <v>69</v>
      </c>
      <c r="J39" s="39" t="s">
        <v>58</v>
      </c>
      <c r="K39" s="39" t="s">
        <v>59</v>
      </c>
      <c r="L39" s="39" t="s">
        <v>74</v>
      </c>
      <c r="M39" s="39" t="s">
        <v>123</v>
      </c>
      <c r="N39" s="41" t="s">
        <v>128</v>
      </c>
      <c r="O39" s="42"/>
      <c r="P39" s="39" t="s">
        <v>63</v>
      </c>
      <c r="Q39" s="43">
        <v>137.75</v>
      </c>
      <c r="R39" s="44">
        <v>8.1</v>
      </c>
      <c r="S39" s="45">
        <f t="shared" si="90"/>
        <v>17.006172839506174</v>
      </c>
      <c r="T39" s="45">
        <v>17.010000000000002</v>
      </c>
      <c r="U39" s="46"/>
      <c r="V39" s="39" t="s">
        <v>64</v>
      </c>
      <c r="W39" s="47">
        <v>42</v>
      </c>
      <c r="X39" s="47">
        <v>32</v>
      </c>
      <c r="Y39" s="47">
        <v>64</v>
      </c>
      <c r="Z39" s="44">
        <v>10</v>
      </c>
      <c r="AA39" s="48">
        <v>3</v>
      </c>
      <c r="AB39" s="49">
        <f t="shared" si="93"/>
        <v>8.6015999999999995E-2</v>
      </c>
      <c r="AC39" s="50">
        <f t="shared" ref="AC39:AC47" si="105">IF(AA39="","",65/AB39*AA39)</f>
        <v>2267.0200892857147</v>
      </c>
      <c r="AD39" s="51">
        <v>4000</v>
      </c>
      <c r="AE39" s="52">
        <f t="shared" ref="AE39:AE47" si="106">IF(ISERROR(AD39/AC39),"",AD39/AC39)</f>
        <v>1.764430769230769</v>
      </c>
      <c r="AF39" s="39" t="s">
        <v>65</v>
      </c>
      <c r="AG39" s="53">
        <v>0.32800000000000001</v>
      </c>
      <c r="AH39" s="52">
        <f t="shared" si="96"/>
        <v>5.5780246913580251</v>
      </c>
      <c r="AI39" s="52">
        <f t="shared" si="97"/>
        <v>24.352455460588796</v>
      </c>
      <c r="AJ39" s="53">
        <v>0</v>
      </c>
      <c r="AK39" s="52">
        <f t="shared" ref="AK39:AK47" si="107">IF(ISERROR(AW39*AJ39),"",AW39*AJ39)</f>
        <v>0</v>
      </c>
      <c r="AL39" s="53">
        <v>0</v>
      </c>
      <c r="AM39" s="52">
        <f t="shared" ref="AM39:AM47" si="108">IF(ISERROR(AW39*AL39),"",AW39*AL39)</f>
        <v>0</v>
      </c>
      <c r="AN39" s="53">
        <v>0</v>
      </c>
      <c r="AO39" s="52">
        <f t="shared" ref="AO39:AO47" si="109">IF(ISERROR(AW39*AN39),"",AW39*AN39)</f>
        <v>0</v>
      </c>
      <c r="AP39" s="52">
        <v>0</v>
      </c>
      <c r="AQ39" s="51">
        <v>0</v>
      </c>
      <c r="AR39" s="53">
        <v>0</v>
      </c>
      <c r="AS39" s="52">
        <f t="shared" ref="AS39:AS47" si="110">IF(ISERROR(AW39*AR39),"",AW39*AR39)</f>
        <v>0</v>
      </c>
      <c r="AT39" s="52">
        <f t="shared" ref="AT39:AT47" si="111">IF(ISERROR(AK39+AM39+AO39+AP39+AS39),"",AK39+AM39+AO39+AP39+AS39)</f>
        <v>0</v>
      </c>
      <c r="AU39" s="54">
        <f>IF(ISERROR(AI39+AT39),"",AI39+AT39)</f>
        <v>24.352455460588796</v>
      </c>
      <c r="AV39" s="55">
        <f t="shared" ref="AV39:AV47" si="112">IF(ISERROR((AW39-AU39)/AW39),"",(AW39-AU39)/AW39)</f>
        <v>0</v>
      </c>
      <c r="AW39" s="54">
        <f t="shared" si="104"/>
        <v>24.352455460588796</v>
      </c>
      <c r="AX39" s="52">
        <f t="shared" si="92"/>
        <v>69.989999999999995</v>
      </c>
      <c r="AY39" s="56">
        <v>69.989999999999995</v>
      </c>
      <c r="AZ39" s="53"/>
      <c r="BA39" s="48">
        <v>108</v>
      </c>
    </row>
    <row r="40" spans="1:53" ht="57" customHeight="1" x14ac:dyDescent="0.35">
      <c r="A40" s="37">
        <v>49</v>
      </c>
      <c r="B40" s="57" t="s">
        <v>76</v>
      </c>
      <c r="C40" s="38"/>
      <c r="D40" s="39" t="s">
        <v>53</v>
      </c>
      <c r="E40" s="39"/>
      <c r="F40" s="39" t="s">
        <v>54</v>
      </c>
      <c r="G40" s="40" t="s">
        <v>55</v>
      </c>
      <c r="H40" s="39" t="s">
        <v>77</v>
      </c>
      <c r="I40" s="39" t="s">
        <v>78</v>
      </c>
      <c r="J40" s="39" t="s">
        <v>79</v>
      </c>
      <c r="K40" s="39" t="s">
        <v>59</v>
      </c>
      <c r="L40" s="39" t="s">
        <v>80</v>
      </c>
      <c r="M40" s="39" t="s">
        <v>123</v>
      </c>
      <c r="N40" s="41" t="s">
        <v>129</v>
      </c>
      <c r="O40" s="42"/>
      <c r="P40" s="39" t="s">
        <v>63</v>
      </c>
      <c r="Q40" s="43">
        <v>62.8</v>
      </c>
      <c r="R40" s="44">
        <v>8.1</v>
      </c>
      <c r="S40" s="45">
        <f t="shared" ref="S40:S42" si="113">Q40/R40</f>
        <v>7.7530864197530862</v>
      </c>
      <c r="T40" s="45">
        <v>7.75</v>
      </c>
      <c r="U40" s="46"/>
      <c r="V40" s="39" t="s">
        <v>64</v>
      </c>
      <c r="W40" s="47">
        <v>42</v>
      </c>
      <c r="X40" s="47">
        <v>32</v>
      </c>
      <c r="Y40" s="47">
        <v>52</v>
      </c>
      <c r="Z40" s="44">
        <v>10</v>
      </c>
      <c r="AA40" s="48">
        <v>3</v>
      </c>
      <c r="AB40" s="49">
        <f t="shared" ref="AB40:AB47" si="114">IF(W40="","",W40*X40*Y40/1000000)</f>
        <v>6.9888000000000006E-2</v>
      </c>
      <c r="AC40" s="50">
        <f t="shared" si="105"/>
        <v>2790.1785714285711</v>
      </c>
      <c r="AD40" s="51">
        <v>4000</v>
      </c>
      <c r="AE40" s="52">
        <f t="shared" si="106"/>
        <v>1.4336000000000002</v>
      </c>
      <c r="AF40" s="39" t="s">
        <v>65</v>
      </c>
      <c r="AG40" s="53">
        <v>0.42799999999999999</v>
      </c>
      <c r="AH40" s="52">
        <f t="shared" ref="AH40:AH47" si="115">IF(ISERROR(S40*AG40),"",S40*AG40)</f>
        <v>3.3183209876543209</v>
      </c>
      <c r="AI40" s="52">
        <f t="shared" ref="AI40:AI47" si="116">IF(ISERROR(T40+AE40+AH40),"",T40+AE40+AH40)</f>
        <v>12.501920987654321</v>
      </c>
      <c r="AJ40" s="53">
        <v>0</v>
      </c>
      <c r="AK40" s="52">
        <f t="shared" si="107"/>
        <v>0</v>
      </c>
      <c r="AL40" s="53">
        <v>0</v>
      </c>
      <c r="AM40" s="52">
        <f t="shared" si="108"/>
        <v>0</v>
      </c>
      <c r="AN40" s="53">
        <v>0</v>
      </c>
      <c r="AO40" s="52">
        <f t="shared" si="109"/>
        <v>0</v>
      </c>
      <c r="AP40" s="52">
        <v>0</v>
      </c>
      <c r="AQ40" s="51">
        <v>0</v>
      </c>
      <c r="AR40" s="53">
        <v>0</v>
      </c>
      <c r="AS40" s="52">
        <f t="shared" si="110"/>
        <v>0</v>
      </c>
      <c r="AT40" s="52">
        <f t="shared" si="111"/>
        <v>0</v>
      </c>
      <c r="AU40" s="54">
        <f>AI40+AT40</f>
        <v>12.501920987654321</v>
      </c>
      <c r="AV40" s="55">
        <f t="shared" si="112"/>
        <v>0</v>
      </c>
      <c r="AW40" s="54">
        <f t="shared" ref="AW40:AW46" si="117">AI40</f>
        <v>12.501920987654321</v>
      </c>
      <c r="AX40" s="52">
        <f t="shared" ref="AX40:AX42" si="118">IF(ISERROR(AY40*(1-AZ40)),"",AY40*(1-AZ40))</f>
        <v>29.99</v>
      </c>
      <c r="AY40" s="56">
        <v>29.99</v>
      </c>
      <c r="AZ40" s="53"/>
      <c r="BA40" s="48">
        <v>0</v>
      </c>
    </row>
    <row r="41" spans="1:53" ht="57" customHeight="1" x14ac:dyDescent="0.35">
      <c r="A41" s="37">
        <v>50</v>
      </c>
      <c r="B41" s="58"/>
      <c r="C41" s="38"/>
      <c r="D41" s="39" t="s">
        <v>53</v>
      </c>
      <c r="E41" s="39"/>
      <c r="F41" s="39" t="s">
        <v>54</v>
      </c>
      <c r="G41" s="40" t="s">
        <v>55</v>
      </c>
      <c r="H41" s="39" t="s">
        <v>82</v>
      </c>
      <c r="I41" s="39" t="s">
        <v>83</v>
      </c>
      <c r="J41" s="39" t="s">
        <v>79</v>
      </c>
      <c r="K41" s="39" t="s">
        <v>59</v>
      </c>
      <c r="L41" s="39" t="s">
        <v>84</v>
      </c>
      <c r="M41" s="39" t="s">
        <v>123</v>
      </c>
      <c r="N41" s="41" t="s">
        <v>130</v>
      </c>
      <c r="O41" s="42"/>
      <c r="P41" s="39" t="s">
        <v>63</v>
      </c>
      <c r="Q41" s="43">
        <v>81.7</v>
      </c>
      <c r="R41" s="44">
        <v>8.1</v>
      </c>
      <c r="S41" s="45">
        <f t="shared" si="113"/>
        <v>10.086419753086421</v>
      </c>
      <c r="T41" s="45">
        <v>10.09</v>
      </c>
      <c r="U41" s="46"/>
      <c r="V41" s="39" t="s">
        <v>64</v>
      </c>
      <c r="W41" s="47">
        <v>42</v>
      </c>
      <c r="X41" s="47">
        <v>32</v>
      </c>
      <c r="Y41" s="47">
        <v>52</v>
      </c>
      <c r="Z41" s="44">
        <v>10</v>
      </c>
      <c r="AA41" s="48">
        <v>3</v>
      </c>
      <c r="AB41" s="49">
        <f t="shared" si="114"/>
        <v>6.9888000000000006E-2</v>
      </c>
      <c r="AC41" s="50">
        <f t="shared" si="105"/>
        <v>2790.1785714285711</v>
      </c>
      <c r="AD41" s="51">
        <v>4000</v>
      </c>
      <c r="AE41" s="52">
        <f t="shared" si="106"/>
        <v>1.4336000000000002</v>
      </c>
      <c r="AF41" s="39" t="s">
        <v>65</v>
      </c>
      <c r="AG41" s="53">
        <v>0.42799999999999999</v>
      </c>
      <c r="AH41" s="52">
        <f t="shared" si="115"/>
        <v>4.3169876543209877</v>
      </c>
      <c r="AI41" s="52">
        <f t="shared" si="116"/>
        <v>15.840587654320988</v>
      </c>
      <c r="AJ41" s="53">
        <v>0</v>
      </c>
      <c r="AK41" s="52">
        <f t="shared" si="107"/>
        <v>0</v>
      </c>
      <c r="AL41" s="53">
        <v>0</v>
      </c>
      <c r="AM41" s="52">
        <f t="shared" si="108"/>
        <v>0</v>
      </c>
      <c r="AN41" s="53">
        <v>0</v>
      </c>
      <c r="AO41" s="52">
        <f t="shared" si="109"/>
        <v>0</v>
      </c>
      <c r="AP41" s="52">
        <v>0</v>
      </c>
      <c r="AQ41" s="51">
        <v>0</v>
      </c>
      <c r="AR41" s="53">
        <v>0</v>
      </c>
      <c r="AS41" s="52">
        <f t="shared" si="110"/>
        <v>0</v>
      </c>
      <c r="AT41" s="52">
        <f t="shared" si="111"/>
        <v>0</v>
      </c>
      <c r="AU41" s="54">
        <f>IF(ISERROR(AI41+AT41),"",AI41+AT41)</f>
        <v>15.840587654320988</v>
      </c>
      <c r="AV41" s="55">
        <f t="shared" si="112"/>
        <v>0</v>
      </c>
      <c r="AW41" s="54">
        <f t="shared" si="117"/>
        <v>15.840587654320988</v>
      </c>
      <c r="AX41" s="52">
        <f t="shared" si="118"/>
        <v>45.99</v>
      </c>
      <c r="AY41" s="56">
        <v>45.99</v>
      </c>
      <c r="AZ41" s="53"/>
      <c r="BA41" s="48">
        <v>0</v>
      </c>
    </row>
    <row r="42" spans="1:53" ht="57" customHeight="1" x14ac:dyDescent="0.35">
      <c r="A42" s="37">
        <v>51</v>
      </c>
      <c r="B42" s="62"/>
      <c r="C42" s="38"/>
      <c r="D42" s="39" t="s">
        <v>53</v>
      </c>
      <c r="E42" s="39"/>
      <c r="F42" s="39" t="s">
        <v>54</v>
      </c>
      <c r="G42" s="40" t="s">
        <v>55</v>
      </c>
      <c r="H42" s="39" t="s">
        <v>82</v>
      </c>
      <c r="I42" s="39" t="s">
        <v>83</v>
      </c>
      <c r="J42" s="39" t="s">
        <v>79</v>
      </c>
      <c r="K42" s="39" t="s">
        <v>59</v>
      </c>
      <c r="L42" s="39" t="s">
        <v>86</v>
      </c>
      <c r="M42" s="39" t="s">
        <v>123</v>
      </c>
      <c r="N42" s="41" t="s">
        <v>131</v>
      </c>
      <c r="O42" s="42"/>
      <c r="P42" s="39" t="s">
        <v>63</v>
      </c>
      <c r="Q42" s="43">
        <v>92.9</v>
      </c>
      <c r="R42" s="44">
        <v>8.1</v>
      </c>
      <c r="S42" s="45">
        <f t="shared" si="113"/>
        <v>11.469135802469138</v>
      </c>
      <c r="T42" s="45">
        <v>11.47</v>
      </c>
      <c r="U42" s="46"/>
      <c r="V42" s="39" t="s">
        <v>64</v>
      </c>
      <c r="W42" s="47">
        <v>42</v>
      </c>
      <c r="X42" s="47">
        <v>32</v>
      </c>
      <c r="Y42" s="47">
        <v>52</v>
      </c>
      <c r="Z42" s="44">
        <v>10</v>
      </c>
      <c r="AA42" s="48">
        <v>3</v>
      </c>
      <c r="AB42" s="49">
        <f t="shared" si="114"/>
        <v>6.9888000000000006E-2</v>
      </c>
      <c r="AC42" s="50">
        <f t="shared" si="105"/>
        <v>2790.1785714285711</v>
      </c>
      <c r="AD42" s="51">
        <v>4000</v>
      </c>
      <c r="AE42" s="52">
        <f t="shared" si="106"/>
        <v>1.4336000000000002</v>
      </c>
      <c r="AF42" s="39" t="s">
        <v>65</v>
      </c>
      <c r="AG42" s="53">
        <v>0.42799999999999999</v>
      </c>
      <c r="AH42" s="52">
        <f t="shared" si="115"/>
        <v>4.9087901234567912</v>
      </c>
      <c r="AI42" s="52">
        <f t="shared" si="116"/>
        <v>17.812390123456794</v>
      </c>
      <c r="AJ42" s="53">
        <v>0</v>
      </c>
      <c r="AK42" s="52">
        <f t="shared" si="107"/>
        <v>0</v>
      </c>
      <c r="AL42" s="53">
        <v>0</v>
      </c>
      <c r="AM42" s="52">
        <f t="shared" si="108"/>
        <v>0</v>
      </c>
      <c r="AN42" s="53">
        <v>0</v>
      </c>
      <c r="AO42" s="52">
        <f t="shared" si="109"/>
        <v>0</v>
      </c>
      <c r="AP42" s="52">
        <v>0</v>
      </c>
      <c r="AQ42" s="51">
        <v>0</v>
      </c>
      <c r="AR42" s="53">
        <v>0</v>
      </c>
      <c r="AS42" s="52">
        <f t="shared" si="110"/>
        <v>0</v>
      </c>
      <c r="AT42" s="52">
        <f t="shared" si="111"/>
        <v>0</v>
      </c>
      <c r="AU42" s="54">
        <f>IF(ISERROR(AI42+AT42),"",AI42+AT42)</f>
        <v>17.812390123456794</v>
      </c>
      <c r="AV42" s="55">
        <f t="shared" si="112"/>
        <v>0</v>
      </c>
      <c r="AW42" s="54">
        <f t="shared" si="117"/>
        <v>17.812390123456794</v>
      </c>
      <c r="AX42" s="52">
        <f t="shared" si="118"/>
        <v>55.99</v>
      </c>
      <c r="AY42" s="56">
        <v>55.99</v>
      </c>
      <c r="AZ42" s="53"/>
      <c r="BA42" s="48">
        <v>0</v>
      </c>
    </row>
    <row r="43" spans="1:53" ht="57" customHeight="1" x14ac:dyDescent="0.35">
      <c r="A43" s="37">
        <v>53</v>
      </c>
      <c r="B43" s="57" t="s">
        <v>88</v>
      </c>
      <c r="C43" s="38"/>
      <c r="D43" s="39" t="s">
        <v>53</v>
      </c>
      <c r="E43" s="39"/>
      <c r="F43" s="39" t="s">
        <v>54</v>
      </c>
      <c r="G43" s="40" t="s">
        <v>55</v>
      </c>
      <c r="H43" s="39" t="s">
        <v>77</v>
      </c>
      <c r="I43" s="39" t="s">
        <v>89</v>
      </c>
      <c r="J43" s="39" t="s">
        <v>90</v>
      </c>
      <c r="K43" s="39" t="s">
        <v>59</v>
      </c>
      <c r="L43" s="39" t="s">
        <v>91</v>
      </c>
      <c r="M43" s="39" t="s">
        <v>123</v>
      </c>
      <c r="N43" s="41" t="s">
        <v>132</v>
      </c>
      <c r="O43" s="42"/>
      <c r="P43" s="39" t="s">
        <v>63</v>
      </c>
      <c r="Q43" s="43">
        <v>71.25</v>
      </c>
      <c r="R43" s="44">
        <v>8.1</v>
      </c>
      <c r="S43" s="45">
        <f t="shared" ref="S43:S45" si="119">Q43/R43</f>
        <v>8.7962962962962958</v>
      </c>
      <c r="T43" s="45">
        <v>8.8000000000000007</v>
      </c>
      <c r="U43" s="46"/>
      <c r="V43" s="39" t="s">
        <v>64</v>
      </c>
      <c r="W43" s="47">
        <v>42</v>
      </c>
      <c r="X43" s="47">
        <v>32</v>
      </c>
      <c r="Y43" s="47">
        <v>52</v>
      </c>
      <c r="Z43" s="44">
        <v>10</v>
      </c>
      <c r="AA43" s="48">
        <v>3</v>
      </c>
      <c r="AB43" s="49">
        <f t="shared" si="114"/>
        <v>6.9888000000000006E-2</v>
      </c>
      <c r="AC43" s="50">
        <f t="shared" si="105"/>
        <v>2790.1785714285711</v>
      </c>
      <c r="AD43" s="51">
        <v>4000</v>
      </c>
      <c r="AE43" s="52">
        <f t="shared" si="106"/>
        <v>1.4336000000000002</v>
      </c>
      <c r="AF43" s="39" t="s">
        <v>65</v>
      </c>
      <c r="AG43" s="53">
        <v>0.42799999999999999</v>
      </c>
      <c r="AH43" s="52">
        <f t="shared" si="115"/>
        <v>3.7648148148148146</v>
      </c>
      <c r="AI43" s="52">
        <f t="shared" si="116"/>
        <v>13.998414814814815</v>
      </c>
      <c r="AJ43" s="53">
        <v>0</v>
      </c>
      <c r="AK43" s="52">
        <f t="shared" si="107"/>
        <v>0</v>
      </c>
      <c r="AL43" s="53">
        <v>0</v>
      </c>
      <c r="AM43" s="52">
        <f t="shared" si="108"/>
        <v>0</v>
      </c>
      <c r="AN43" s="53">
        <v>0</v>
      </c>
      <c r="AO43" s="52">
        <f t="shared" si="109"/>
        <v>0</v>
      </c>
      <c r="AP43" s="52">
        <v>0</v>
      </c>
      <c r="AQ43" s="51">
        <v>0</v>
      </c>
      <c r="AR43" s="53">
        <v>0</v>
      </c>
      <c r="AS43" s="52">
        <f t="shared" si="110"/>
        <v>0</v>
      </c>
      <c r="AT43" s="52">
        <f t="shared" si="111"/>
        <v>0</v>
      </c>
      <c r="AU43" s="54">
        <f>AI43+AT43</f>
        <v>13.998414814814815</v>
      </c>
      <c r="AV43" s="55">
        <f t="shared" si="112"/>
        <v>0</v>
      </c>
      <c r="AW43" s="54">
        <f t="shared" si="117"/>
        <v>13.998414814814815</v>
      </c>
      <c r="AX43" s="52">
        <f t="shared" ref="AX43:AX45" si="120">IF(ISERROR(AY43*(1-AZ43)),"",AY43*(1-AZ43))</f>
        <v>39.99</v>
      </c>
      <c r="AY43" s="56">
        <v>39.99</v>
      </c>
      <c r="AZ43" s="53"/>
      <c r="BA43" s="48">
        <v>27</v>
      </c>
    </row>
    <row r="44" spans="1:53" ht="57" customHeight="1" x14ac:dyDescent="0.35">
      <c r="A44" s="37">
        <v>54</v>
      </c>
      <c r="B44" s="58"/>
      <c r="C44" s="38"/>
      <c r="D44" s="39" t="s">
        <v>53</v>
      </c>
      <c r="E44" s="39"/>
      <c r="F44" s="39" t="s">
        <v>54</v>
      </c>
      <c r="G44" s="40" t="s">
        <v>55</v>
      </c>
      <c r="H44" s="39" t="s">
        <v>82</v>
      </c>
      <c r="I44" s="39" t="s">
        <v>93</v>
      </c>
      <c r="J44" s="39" t="s">
        <v>90</v>
      </c>
      <c r="K44" s="39" t="s">
        <v>59</v>
      </c>
      <c r="L44" s="39" t="s">
        <v>94</v>
      </c>
      <c r="M44" s="39" t="s">
        <v>123</v>
      </c>
      <c r="N44" s="41" t="s">
        <v>133</v>
      </c>
      <c r="O44" s="42"/>
      <c r="P44" s="39" t="s">
        <v>63</v>
      </c>
      <c r="Q44" s="43">
        <v>90.25</v>
      </c>
      <c r="R44" s="44">
        <v>8.1</v>
      </c>
      <c r="S44" s="45">
        <f t="shared" si="119"/>
        <v>11.141975308641976</v>
      </c>
      <c r="T44" s="45">
        <v>11.14</v>
      </c>
      <c r="U44" s="46"/>
      <c r="V44" s="39" t="s">
        <v>64</v>
      </c>
      <c r="W44" s="47">
        <v>42</v>
      </c>
      <c r="X44" s="47">
        <v>32</v>
      </c>
      <c r="Y44" s="47">
        <v>52</v>
      </c>
      <c r="Z44" s="44">
        <v>10</v>
      </c>
      <c r="AA44" s="48">
        <v>3</v>
      </c>
      <c r="AB44" s="49">
        <f t="shared" si="114"/>
        <v>6.9888000000000006E-2</v>
      </c>
      <c r="AC44" s="50">
        <f t="shared" si="105"/>
        <v>2790.1785714285711</v>
      </c>
      <c r="AD44" s="51">
        <v>4000</v>
      </c>
      <c r="AE44" s="52">
        <f t="shared" si="106"/>
        <v>1.4336000000000002</v>
      </c>
      <c r="AF44" s="39" t="s">
        <v>65</v>
      </c>
      <c r="AG44" s="53">
        <v>0.42799999999999999</v>
      </c>
      <c r="AH44" s="52">
        <f t="shared" si="115"/>
        <v>4.7687654320987658</v>
      </c>
      <c r="AI44" s="52">
        <f t="shared" si="116"/>
        <v>17.342365432098767</v>
      </c>
      <c r="AJ44" s="53">
        <v>0</v>
      </c>
      <c r="AK44" s="52">
        <f t="shared" si="107"/>
        <v>0</v>
      </c>
      <c r="AL44" s="53">
        <v>0</v>
      </c>
      <c r="AM44" s="52">
        <f t="shared" si="108"/>
        <v>0</v>
      </c>
      <c r="AN44" s="53">
        <v>0</v>
      </c>
      <c r="AO44" s="52">
        <f t="shared" si="109"/>
        <v>0</v>
      </c>
      <c r="AP44" s="52">
        <v>0</v>
      </c>
      <c r="AQ44" s="51">
        <v>0</v>
      </c>
      <c r="AR44" s="53">
        <v>0</v>
      </c>
      <c r="AS44" s="52">
        <f t="shared" si="110"/>
        <v>0</v>
      </c>
      <c r="AT44" s="52">
        <f t="shared" si="111"/>
        <v>0</v>
      </c>
      <c r="AU44" s="54">
        <f>IF(ISERROR(AI44+AT44),"",AI44+AT44)</f>
        <v>17.342365432098767</v>
      </c>
      <c r="AV44" s="55">
        <f t="shared" si="112"/>
        <v>0</v>
      </c>
      <c r="AW44" s="54">
        <f t="shared" si="117"/>
        <v>17.342365432098767</v>
      </c>
      <c r="AX44" s="52">
        <f t="shared" si="120"/>
        <v>49.99</v>
      </c>
      <c r="AY44" s="56">
        <v>49.99</v>
      </c>
      <c r="AZ44" s="53"/>
      <c r="BA44" s="48">
        <v>174</v>
      </c>
    </row>
    <row r="45" spans="1:53" ht="57" customHeight="1" x14ac:dyDescent="0.35">
      <c r="A45" s="37">
        <v>55</v>
      </c>
      <c r="B45" s="62"/>
      <c r="C45" s="38"/>
      <c r="D45" s="39" t="s">
        <v>53</v>
      </c>
      <c r="E45" s="39"/>
      <c r="F45" s="39" t="s">
        <v>54</v>
      </c>
      <c r="G45" s="40" t="s">
        <v>55</v>
      </c>
      <c r="H45" s="39" t="s">
        <v>82</v>
      </c>
      <c r="I45" s="39" t="s">
        <v>93</v>
      </c>
      <c r="J45" s="39" t="s">
        <v>90</v>
      </c>
      <c r="K45" s="39" t="s">
        <v>59</v>
      </c>
      <c r="L45" s="39" t="s">
        <v>96</v>
      </c>
      <c r="M45" s="39" t="s">
        <v>123</v>
      </c>
      <c r="N45" s="41" t="s">
        <v>134</v>
      </c>
      <c r="O45" s="42"/>
      <c r="P45" s="39" t="s">
        <v>63</v>
      </c>
      <c r="Q45" s="43">
        <v>100.7</v>
      </c>
      <c r="R45" s="44">
        <v>8.1</v>
      </c>
      <c r="S45" s="45">
        <f t="shared" si="119"/>
        <v>12.4320987654321</v>
      </c>
      <c r="T45" s="45">
        <v>12.43</v>
      </c>
      <c r="U45" s="46"/>
      <c r="V45" s="39" t="s">
        <v>64</v>
      </c>
      <c r="W45" s="47">
        <v>42</v>
      </c>
      <c r="X45" s="47">
        <v>32</v>
      </c>
      <c r="Y45" s="47">
        <v>52</v>
      </c>
      <c r="Z45" s="44">
        <v>10</v>
      </c>
      <c r="AA45" s="48">
        <v>3</v>
      </c>
      <c r="AB45" s="49">
        <f t="shared" si="114"/>
        <v>6.9888000000000006E-2</v>
      </c>
      <c r="AC45" s="50">
        <f t="shared" si="105"/>
        <v>2790.1785714285711</v>
      </c>
      <c r="AD45" s="51">
        <v>4000</v>
      </c>
      <c r="AE45" s="52">
        <f t="shared" si="106"/>
        <v>1.4336000000000002</v>
      </c>
      <c r="AF45" s="39" t="s">
        <v>65</v>
      </c>
      <c r="AG45" s="53">
        <v>0.42799999999999999</v>
      </c>
      <c r="AH45" s="52">
        <f t="shared" si="115"/>
        <v>5.3209382716049385</v>
      </c>
      <c r="AI45" s="52">
        <f t="shared" si="116"/>
        <v>19.184538271604939</v>
      </c>
      <c r="AJ45" s="53">
        <v>0</v>
      </c>
      <c r="AK45" s="52">
        <f t="shared" si="107"/>
        <v>0</v>
      </c>
      <c r="AL45" s="53">
        <v>0</v>
      </c>
      <c r="AM45" s="52">
        <f t="shared" si="108"/>
        <v>0</v>
      </c>
      <c r="AN45" s="53">
        <v>0</v>
      </c>
      <c r="AO45" s="52">
        <f t="shared" si="109"/>
        <v>0</v>
      </c>
      <c r="AP45" s="52">
        <v>0</v>
      </c>
      <c r="AQ45" s="51">
        <v>0</v>
      </c>
      <c r="AR45" s="53">
        <v>0</v>
      </c>
      <c r="AS45" s="52">
        <f t="shared" si="110"/>
        <v>0</v>
      </c>
      <c r="AT45" s="52">
        <f t="shared" si="111"/>
        <v>0</v>
      </c>
      <c r="AU45" s="54">
        <f>IF(ISERROR(AI45+AT45),"",AI45+AT45)</f>
        <v>19.184538271604939</v>
      </c>
      <c r="AV45" s="55">
        <f t="shared" si="112"/>
        <v>0</v>
      </c>
      <c r="AW45" s="54">
        <f t="shared" si="117"/>
        <v>19.184538271604939</v>
      </c>
      <c r="AX45" s="52">
        <f t="shared" si="120"/>
        <v>59.99</v>
      </c>
      <c r="AY45" s="56">
        <v>59.99</v>
      </c>
      <c r="AZ45" s="53"/>
      <c r="BA45" s="48">
        <v>99</v>
      </c>
    </row>
    <row r="46" spans="1:53" ht="61.25" customHeight="1" x14ac:dyDescent="0.35">
      <c r="A46" s="37">
        <v>57</v>
      </c>
      <c r="B46" s="57" t="s">
        <v>98</v>
      </c>
      <c r="C46" s="38"/>
      <c r="D46" s="39" t="s">
        <v>53</v>
      </c>
      <c r="E46" s="39"/>
      <c r="F46" s="39" t="s">
        <v>54</v>
      </c>
      <c r="G46" s="40" t="s">
        <v>55</v>
      </c>
      <c r="H46" s="39" t="s">
        <v>56</v>
      </c>
      <c r="I46" s="39" t="s">
        <v>57</v>
      </c>
      <c r="J46" s="39" t="s">
        <v>58</v>
      </c>
      <c r="K46" s="39" t="s">
        <v>59</v>
      </c>
      <c r="L46" s="39" t="s">
        <v>60</v>
      </c>
      <c r="M46" s="39" t="s">
        <v>135</v>
      </c>
      <c r="N46" s="41" t="s">
        <v>136</v>
      </c>
      <c r="O46" s="42"/>
      <c r="P46" s="39" t="s">
        <v>63</v>
      </c>
      <c r="Q46" s="43">
        <v>90.8</v>
      </c>
      <c r="R46" s="44">
        <v>8.1</v>
      </c>
      <c r="S46" s="45">
        <f>Q46/R46</f>
        <v>11.209876543209877</v>
      </c>
      <c r="T46" s="45">
        <v>11.21</v>
      </c>
      <c r="U46" s="46"/>
      <c r="V46" s="39" t="s">
        <v>64</v>
      </c>
      <c r="W46" s="47">
        <v>42</v>
      </c>
      <c r="X46" s="47">
        <v>32</v>
      </c>
      <c r="Y46" s="47">
        <v>56</v>
      </c>
      <c r="Z46" s="44">
        <v>10</v>
      </c>
      <c r="AA46" s="48">
        <v>3</v>
      </c>
      <c r="AB46" s="49">
        <f t="shared" si="114"/>
        <v>7.5263999999999998E-2</v>
      </c>
      <c r="AC46" s="50">
        <f t="shared" si="105"/>
        <v>2590.8801020408164</v>
      </c>
      <c r="AD46" s="51">
        <v>4000</v>
      </c>
      <c r="AE46" s="52">
        <f t="shared" si="106"/>
        <v>1.5438769230769231</v>
      </c>
      <c r="AF46" s="39" t="s">
        <v>65</v>
      </c>
      <c r="AG46" s="53">
        <v>0.32800000000000001</v>
      </c>
      <c r="AH46" s="52">
        <f t="shared" si="115"/>
        <v>3.6768395061728398</v>
      </c>
      <c r="AI46" s="52">
        <f t="shared" si="116"/>
        <v>16.430716429249763</v>
      </c>
      <c r="AJ46" s="53">
        <v>0</v>
      </c>
      <c r="AK46" s="52">
        <f t="shared" si="107"/>
        <v>0</v>
      </c>
      <c r="AL46" s="53">
        <v>0</v>
      </c>
      <c r="AM46" s="52">
        <f t="shared" si="108"/>
        <v>0</v>
      </c>
      <c r="AN46" s="53">
        <v>0</v>
      </c>
      <c r="AO46" s="52">
        <f t="shared" si="109"/>
        <v>0</v>
      </c>
      <c r="AP46" s="52">
        <v>0</v>
      </c>
      <c r="AQ46" s="51">
        <v>0</v>
      </c>
      <c r="AR46" s="53">
        <v>0</v>
      </c>
      <c r="AS46" s="52">
        <f t="shared" si="110"/>
        <v>0</v>
      </c>
      <c r="AT46" s="52">
        <f t="shared" si="111"/>
        <v>0</v>
      </c>
      <c r="AU46" s="54">
        <f>AI46+AT46</f>
        <v>16.430716429249763</v>
      </c>
      <c r="AV46" s="55">
        <f t="shared" si="112"/>
        <v>0</v>
      </c>
      <c r="AW46" s="54">
        <f t="shared" si="117"/>
        <v>16.430716429249763</v>
      </c>
      <c r="AX46" s="52">
        <f>IF(ISERROR(AY46*(1-AZ46)),"",AY46*(1-AZ46))</f>
        <v>49.99</v>
      </c>
      <c r="AY46" s="56">
        <v>49.99</v>
      </c>
      <c r="AZ46" s="53"/>
      <c r="BA46" s="48">
        <v>75</v>
      </c>
    </row>
    <row r="47" spans="1:53" ht="57" customHeight="1" x14ac:dyDescent="0.35">
      <c r="A47" s="37">
        <v>58</v>
      </c>
      <c r="B47" s="58"/>
      <c r="C47" s="38"/>
      <c r="D47" s="39" t="s">
        <v>53</v>
      </c>
      <c r="E47" s="39"/>
      <c r="F47" s="39" t="s">
        <v>54</v>
      </c>
      <c r="G47" s="40" t="s">
        <v>55</v>
      </c>
      <c r="H47" s="39" t="s">
        <v>56</v>
      </c>
      <c r="I47" s="39" t="s">
        <v>57</v>
      </c>
      <c r="J47" s="39" t="s">
        <v>58</v>
      </c>
      <c r="K47" s="39" t="s">
        <v>59</v>
      </c>
      <c r="L47" s="39" t="s">
        <v>66</v>
      </c>
      <c r="M47" s="39" t="s">
        <v>135</v>
      </c>
      <c r="N47" s="41" t="s">
        <v>137</v>
      </c>
      <c r="O47" s="42"/>
      <c r="P47" s="39" t="s">
        <v>63</v>
      </c>
      <c r="Q47" s="43">
        <v>90.8</v>
      </c>
      <c r="R47" s="44">
        <v>8.1</v>
      </c>
      <c r="S47" s="45">
        <f t="shared" ref="S47:S50" si="121">Q47/R47</f>
        <v>11.209876543209877</v>
      </c>
      <c r="T47" s="45">
        <v>11.21</v>
      </c>
      <c r="U47" s="46"/>
      <c r="V47" s="39" t="s">
        <v>64</v>
      </c>
      <c r="W47" s="47">
        <v>42</v>
      </c>
      <c r="X47" s="47">
        <v>32</v>
      </c>
      <c r="Y47" s="47">
        <v>56</v>
      </c>
      <c r="Z47" s="44">
        <v>10</v>
      </c>
      <c r="AA47" s="48">
        <v>3</v>
      </c>
      <c r="AB47" s="49">
        <f t="shared" si="114"/>
        <v>7.5263999999999998E-2</v>
      </c>
      <c r="AC47" s="50">
        <f t="shared" si="105"/>
        <v>2590.8801020408164</v>
      </c>
      <c r="AD47" s="51">
        <v>4000</v>
      </c>
      <c r="AE47" s="52">
        <f t="shared" si="106"/>
        <v>1.5438769230769231</v>
      </c>
      <c r="AF47" s="39" t="s">
        <v>65</v>
      </c>
      <c r="AG47" s="53">
        <v>0.32800000000000001</v>
      </c>
      <c r="AH47" s="52">
        <f t="shared" si="115"/>
        <v>3.6768395061728398</v>
      </c>
      <c r="AI47" s="52">
        <f t="shared" si="116"/>
        <v>16.430716429249763</v>
      </c>
      <c r="AJ47" s="53">
        <v>0</v>
      </c>
      <c r="AK47" s="52">
        <f t="shared" si="107"/>
        <v>0</v>
      </c>
      <c r="AL47" s="53">
        <v>0</v>
      </c>
      <c r="AM47" s="52">
        <f t="shared" si="108"/>
        <v>0</v>
      </c>
      <c r="AN47" s="53">
        <v>0</v>
      </c>
      <c r="AO47" s="52">
        <f t="shared" si="109"/>
        <v>0</v>
      </c>
      <c r="AP47" s="52">
        <v>0</v>
      </c>
      <c r="AQ47" s="51">
        <v>0</v>
      </c>
      <c r="AR47" s="53">
        <v>0</v>
      </c>
      <c r="AS47" s="52">
        <f t="shared" si="110"/>
        <v>0</v>
      </c>
      <c r="AT47" s="52">
        <f t="shared" si="111"/>
        <v>0</v>
      </c>
      <c r="AU47" s="54">
        <f>IF(ISERROR(AI47+AT47),"",AI47+AT47)</f>
        <v>16.430716429249763</v>
      </c>
      <c r="AV47" s="55">
        <f t="shared" si="112"/>
        <v>0</v>
      </c>
      <c r="AW47" s="54">
        <f t="shared" ref="AW47" si="122">AI47</f>
        <v>16.430716429249763</v>
      </c>
      <c r="AX47" s="52">
        <f t="shared" ref="AX47:AX50" si="123">IF(ISERROR(AY47*(1-AZ47)),"",AY47*(1-AZ47))</f>
        <v>49.99</v>
      </c>
      <c r="AY47" s="56">
        <v>49.99</v>
      </c>
      <c r="AZ47" s="53"/>
      <c r="BA47" s="48">
        <v>45</v>
      </c>
    </row>
    <row r="48" spans="1:53" ht="57" customHeight="1" x14ac:dyDescent="0.35">
      <c r="A48" s="37">
        <v>59</v>
      </c>
      <c r="B48" s="58"/>
      <c r="C48" s="38"/>
      <c r="D48" s="39" t="s">
        <v>53</v>
      </c>
      <c r="E48" s="39"/>
      <c r="F48" s="39" t="s">
        <v>54</v>
      </c>
      <c r="G48" s="40" t="s">
        <v>55</v>
      </c>
      <c r="H48" s="39" t="s">
        <v>68</v>
      </c>
      <c r="I48" s="39" t="s">
        <v>69</v>
      </c>
      <c r="J48" s="39" t="s">
        <v>58</v>
      </c>
      <c r="K48" s="39" t="s">
        <v>59</v>
      </c>
      <c r="L48" s="39" t="s">
        <v>70</v>
      </c>
      <c r="M48" s="39" t="s">
        <v>135</v>
      </c>
      <c r="N48" s="41" t="s">
        <v>138</v>
      </c>
      <c r="O48" s="42"/>
      <c r="P48" s="39" t="s">
        <v>63</v>
      </c>
      <c r="Q48" s="43">
        <v>113.05</v>
      </c>
      <c r="R48" s="44">
        <v>8.1</v>
      </c>
      <c r="S48" s="45">
        <f t="shared" si="121"/>
        <v>13.956790123456791</v>
      </c>
      <c r="T48" s="45">
        <v>13.96</v>
      </c>
      <c r="U48" s="46"/>
      <c r="V48" s="39" t="s">
        <v>64</v>
      </c>
      <c r="W48" s="47">
        <v>42</v>
      </c>
      <c r="X48" s="47">
        <v>32</v>
      </c>
      <c r="Y48" s="47">
        <v>64</v>
      </c>
      <c r="Z48" s="44">
        <v>10</v>
      </c>
      <c r="AA48" s="48">
        <v>3</v>
      </c>
      <c r="AB48" s="49">
        <f t="shared" ref="AB48:AB50" si="124">IF(W48="","",W48*X48*Y48/1000000)</f>
        <v>8.6015999999999995E-2</v>
      </c>
      <c r="AC48" s="50">
        <f t="shared" ref="AC48:AC49" si="125">IF(AA48="","",65/AB48*AA48)</f>
        <v>2267.0200892857147</v>
      </c>
      <c r="AD48" s="51">
        <v>4000</v>
      </c>
      <c r="AE48" s="52">
        <f t="shared" ref="AE48:AE49" si="126">IF(ISERROR(AD48/AC48),"",AD48/AC48)</f>
        <v>1.764430769230769</v>
      </c>
      <c r="AF48" s="39" t="s">
        <v>65</v>
      </c>
      <c r="AG48" s="53">
        <v>0.32800000000000001</v>
      </c>
      <c r="AH48" s="52">
        <f t="shared" ref="AH48:AH50" si="127">IF(ISERROR(S48*AG48),"",S48*AG48)</f>
        <v>4.5778271604938281</v>
      </c>
      <c r="AI48" s="52">
        <f t="shared" ref="AI48:AI50" si="128">IF(ISERROR(T48+AE48+AH48),"",T48+AE48+AH48)</f>
        <v>20.302257929724597</v>
      </c>
      <c r="AJ48" s="53">
        <v>0</v>
      </c>
      <c r="AK48" s="52">
        <f t="shared" ref="AK48:AK49" si="129">IF(ISERROR(AW48*AJ48),"",AW48*AJ48)</f>
        <v>0</v>
      </c>
      <c r="AL48" s="53">
        <v>0</v>
      </c>
      <c r="AM48" s="52">
        <f t="shared" ref="AM48:AM49" si="130">IF(ISERROR(AW48*AL48),"",AW48*AL48)</f>
        <v>0</v>
      </c>
      <c r="AN48" s="53">
        <v>0</v>
      </c>
      <c r="AO48" s="52">
        <f t="shared" ref="AO48:AO49" si="131">IF(ISERROR(AW48*AN48),"",AW48*AN48)</f>
        <v>0</v>
      </c>
      <c r="AP48" s="52">
        <v>0</v>
      </c>
      <c r="AQ48" s="51">
        <v>0</v>
      </c>
      <c r="AR48" s="53">
        <v>0</v>
      </c>
      <c r="AS48" s="52">
        <f t="shared" ref="AS48:AS49" si="132">IF(ISERROR(AW48*AR48),"",AW48*AR48)</f>
        <v>0</v>
      </c>
      <c r="AT48" s="52">
        <f t="shared" ref="AT48:AT49" si="133">IF(ISERROR(AK48+AM48+AO48+AP48+AS48),"",AK48+AM48+AO48+AP48+AS48)</f>
        <v>0</v>
      </c>
      <c r="AU48" s="54">
        <f t="shared" ref="AU48:AU49" si="134">IF(ISERROR(AI48+AT48),"",AI48+AT48)</f>
        <v>20.302257929724597</v>
      </c>
      <c r="AV48" s="55">
        <v>0</v>
      </c>
      <c r="AW48" s="54">
        <f>AI48</f>
        <v>20.302257929724597</v>
      </c>
      <c r="AX48" s="52">
        <f t="shared" si="123"/>
        <v>59.99</v>
      </c>
      <c r="AY48" s="56">
        <v>59.99</v>
      </c>
      <c r="AZ48" s="53"/>
      <c r="BA48" s="48">
        <v>93</v>
      </c>
    </row>
    <row r="49" spans="1:53" ht="57" customHeight="1" x14ac:dyDescent="0.35">
      <c r="A49" s="37">
        <v>60</v>
      </c>
      <c r="B49" s="58"/>
      <c r="C49" s="38"/>
      <c r="D49" s="39" t="s">
        <v>53</v>
      </c>
      <c r="E49" s="39"/>
      <c r="F49" s="39" t="s">
        <v>54</v>
      </c>
      <c r="G49" s="40" t="s">
        <v>55</v>
      </c>
      <c r="H49" s="39" t="s">
        <v>68</v>
      </c>
      <c r="I49" s="39" t="s">
        <v>69</v>
      </c>
      <c r="J49" s="39" t="s">
        <v>58</v>
      </c>
      <c r="K49" s="39" t="s">
        <v>59</v>
      </c>
      <c r="L49" s="39" t="s">
        <v>72</v>
      </c>
      <c r="M49" s="39" t="s">
        <v>135</v>
      </c>
      <c r="N49" s="41" t="s">
        <v>139</v>
      </c>
      <c r="O49" s="42"/>
      <c r="P49" s="39" t="s">
        <v>63</v>
      </c>
      <c r="Q49" s="43">
        <v>120.18</v>
      </c>
      <c r="R49" s="44">
        <v>8.1</v>
      </c>
      <c r="S49" s="45">
        <f t="shared" si="121"/>
        <v>14.837037037037039</v>
      </c>
      <c r="T49" s="45">
        <v>14.84</v>
      </c>
      <c r="U49" s="46"/>
      <c r="V49" s="39" t="s">
        <v>64</v>
      </c>
      <c r="W49" s="47">
        <v>42</v>
      </c>
      <c r="X49" s="47">
        <v>32</v>
      </c>
      <c r="Y49" s="47">
        <v>64</v>
      </c>
      <c r="Z49" s="44">
        <v>10</v>
      </c>
      <c r="AA49" s="48">
        <v>3</v>
      </c>
      <c r="AB49" s="49">
        <f t="shared" si="124"/>
        <v>8.6015999999999995E-2</v>
      </c>
      <c r="AC49" s="50">
        <f t="shared" si="125"/>
        <v>2267.0200892857147</v>
      </c>
      <c r="AD49" s="51">
        <v>4000</v>
      </c>
      <c r="AE49" s="52">
        <f t="shared" si="126"/>
        <v>1.764430769230769</v>
      </c>
      <c r="AF49" s="39" t="s">
        <v>65</v>
      </c>
      <c r="AG49" s="53">
        <v>0.32800000000000001</v>
      </c>
      <c r="AH49" s="52">
        <f t="shared" si="127"/>
        <v>4.8665481481481487</v>
      </c>
      <c r="AI49" s="52">
        <f t="shared" si="128"/>
        <v>21.470978917378918</v>
      </c>
      <c r="AJ49" s="53">
        <v>0</v>
      </c>
      <c r="AK49" s="52">
        <f t="shared" si="129"/>
        <v>0</v>
      </c>
      <c r="AL49" s="53">
        <v>0</v>
      </c>
      <c r="AM49" s="52">
        <f t="shared" si="130"/>
        <v>0</v>
      </c>
      <c r="AN49" s="53">
        <v>0</v>
      </c>
      <c r="AO49" s="52">
        <f t="shared" si="131"/>
        <v>0</v>
      </c>
      <c r="AP49" s="52">
        <v>0</v>
      </c>
      <c r="AQ49" s="51">
        <v>0</v>
      </c>
      <c r="AR49" s="53">
        <v>0</v>
      </c>
      <c r="AS49" s="52">
        <f t="shared" si="132"/>
        <v>0</v>
      </c>
      <c r="AT49" s="52">
        <f t="shared" si="133"/>
        <v>0</v>
      </c>
      <c r="AU49" s="54">
        <f t="shared" si="134"/>
        <v>21.470978917378918</v>
      </c>
      <c r="AV49" s="55">
        <v>0</v>
      </c>
      <c r="AW49" s="54">
        <f t="shared" ref="AW49:AW50" si="135">AI49</f>
        <v>21.470978917378918</v>
      </c>
      <c r="AX49" s="52">
        <f t="shared" si="123"/>
        <v>59.99</v>
      </c>
      <c r="AY49" s="56">
        <v>59.99</v>
      </c>
      <c r="AZ49" s="53"/>
      <c r="BA49" s="48">
        <v>285</v>
      </c>
    </row>
    <row r="50" spans="1:53" ht="57" customHeight="1" x14ac:dyDescent="0.35">
      <c r="A50" s="37">
        <v>61</v>
      </c>
      <c r="B50" s="58"/>
      <c r="C50" s="38"/>
      <c r="D50" s="39" t="s">
        <v>53</v>
      </c>
      <c r="E50" s="39"/>
      <c r="F50" s="39" t="s">
        <v>54</v>
      </c>
      <c r="G50" s="40" t="s">
        <v>55</v>
      </c>
      <c r="H50" s="39" t="s">
        <v>68</v>
      </c>
      <c r="I50" s="39" t="s">
        <v>69</v>
      </c>
      <c r="J50" s="39" t="s">
        <v>58</v>
      </c>
      <c r="K50" s="39" t="s">
        <v>59</v>
      </c>
      <c r="L50" s="39" t="s">
        <v>74</v>
      </c>
      <c r="M50" s="39" t="s">
        <v>135</v>
      </c>
      <c r="N50" s="41" t="s">
        <v>140</v>
      </c>
      <c r="O50" s="42"/>
      <c r="P50" s="39" t="s">
        <v>63</v>
      </c>
      <c r="Q50" s="43">
        <v>137.75</v>
      </c>
      <c r="R50" s="44">
        <v>8.1</v>
      </c>
      <c r="S50" s="45">
        <f t="shared" si="121"/>
        <v>17.006172839506174</v>
      </c>
      <c r="T50" s="45">
        <v>17.010000000000002</v>
      </c>
      <c r="U50" s="46"/>
      <c r="V50" s="39" t="s">
        <v>64</v>
      </c>
      <c r="W50" s="47">
        <v>42</v>
      </c>
      <c r="X50" s="47">
        <v>32</v>
      </c>
      <c r="Y50" s="47">
        <v>64</v>
      </c>
      <c r="Z50" s="44">
        <v>10</v>
      </c>
      <c r="AA50" s="48">
        <v>3</v>
      </c>
      <c r="AB50" s="49">
        <f t="shared" si="124"/>
        <v>8.6015999999999995E-2</v>
      </c>
      <c r="AC50" s="50">
        <f t="shared" ref="AC50:AC56" si="136">IF(AA50="","",65/AB50*AA50)</f>
        <v>2267.0200892857147</v>
      </c>
      <c r="AD50" s="51">
        <v>4000</v>
      </c>
      <c r="AE50" s="52">
        <f t="shared" ref="AE50:AE56" si="137">IF(ISERROR(AD50/AC50),"",AD50/AC50)</f>
        <v>1.764430769230769</v>
      </c>
      <c r="AF50" s="39" t="s">
        <v>65</v>
      </c>
      <c r="AG50" s="53">
        <v>0.32800000000000001</v>
      </c>
      <c r="AH50" s="52">
        <f t="shared" si="127"/>
        <v>5.5780246913580251</v>
      </c>
      <c r="AI50" s="52">
        <f t="shared" si="128"/>
        <v>24.352455460588796</v>
      </c>
      <c r="AJ50" s="53">
        <v>0</v>
      </c>
      <c r="AK50" s="52">
        <f t="shared" ref="AK50:AK56" si="138">IF(ISERROR(AW50*AJ50),"",AW50*AJ50)</f>
        <v>0</v>
      </c>
      <c r="AL50" s="53">
        <v>0</v>
      </c>
      <c r="AM50" s="52">
        <f t="shared" ref="AM50:AM56" si="139">IF(ISERROR(AW50*AL50),"",AW50*AL50)</f>
        <v>0</v>
      </c>
      <c r="AN50" s="53">
        <v>0</v>
      </c>
      <c r="AO50" s="52">
        <f t="shared" ref="AO50:AO56" si="140">IF(ISERROR(AW50*AN50),"",AW50*AN50)</f>
        <v>0</v>
      </c>
      <c r="AP50" s="52">
        <v>0</v>
      </c>
      <c r="AQ50" s="51">
        <v>0</v>
      </c>
      <c r="AR50" s="53">
        <v>0</v>
      </c>
      <c r="AS50" s="52">
        <f t="shared" ref="AS50:AS56" si="141">IF(ISERROR(AW50*AR50),"",AW50*AR50)</f>
        <v>0</v>
      </c>
      <c r="AT50" s="52">
        <f t="shared" ref="AT50:AT56" si="142">IF(ISERROR(AK50+AM50+AO50+AP50+AS50),"",AK50+AM50+AO50+AP50+AS50)</f>
        <v>0</v>
      </c>
      <c r="AU50" s="54">
        <f>IF(ISERROR(AI50+AT50),"",AI50+AT50)</f>
        <v>24.352455460588796</v>
      </c>
      <c r="AV50" s="55">
        <f t="shared" ref="AV50:AV56" si="143">IF(ISERROR((AW50-AU50)/AW50),"",(AW50-AU50)/AW50)</f>
        <v>0</v>
      </c>
      <c r="AW50" s="54">
        <f t="shared" si="135"/>
        <v>24.352455460588796</v>
      </c>
      <c r="AX50" s="52">
        <f t="shared" si="123"/>
        <v>69.989999999999995</v>
      </c>
      <c r="AY50" s="56">
        <v>69.989999999999995</v>
      </c>
      <c r="AZ50" s="53"/>
      <c r="BA50" s="48">
        <v>135</v>
      </c>
    </row>
    <row r="51" spans="1:53" ht="57" customHeight="1" x14ac:dyDescent="0.35">
      <c r="A51" s="37">
        <v>63</v>
      </c>
      <c r="B51" s="57" t="s">
        <v>76</v>
      </c>
      <c r="C51" s="38"/>
      <c r="D51" s="39" t="s">
        <v>53</v>
      </c>
      <c r="E51" s="39"/>
      <c r="F51" s="39" t="s">
        <v>54</v>
      </c>
      <c r="G51" s="40" t="s">
        <v>55</v>
      </c>
      <c r="H51" s="39" t="s">
        <v>77</v>
      </c>
      <c r="I51" s="39" t="s">
        <v>78</v>
      </c>
      <c r="J51" s="39" t="s">
        <v>79</v>
      </c>
      <c r="K51" s="39" t="s">
        <v>59</v>
      </c>
      <c r="L51" s="39" t="s">
        <v>80</v>
      </c>
      <c r="M51" s="39" t="s">
        <v>135</v>
      </c>
      <c r="N51" s="41" t="s">
        <v>141</v>
      </c>
      <c r="O51" s="42"/>
      <c r="P51" s="39" t="s">
        <v>63</v>
      </c>
      <c r="Q51" s="43">
        <v>62.8</v>
      </c>
      <c r="R51" s="44">
        <v>8.1</v>
      </c>
      <c r="S51" s="45">
        <f t="shared" ref="S51:S53" si="144">Q51/R51</f>
        <v>7.7530864197530862</v>
      </c>
      <c r="T51" s="45">
        <v>7.75</v>
      </c>
      <c r="U51" s="46"/>
      <c r="V51" s="39" t="s">
        <v>64</v>
      </c>
      <c r="W51" s="47">
        <v>42</v>
      </c>
      <c r="X51" s="47">
        <v>32</v>
      </c>
      <c r="Y51" s="47">
        <v>52</v>
      </c>
      <c r="Z51" s="44">
        <v>10</v>
      </c>
      <c r="AA51" s="48">
        <v>3</v>
      </c>
      <c r="AB51" s="49">
        <f t="shared" ref="AB51:AB56" si="145">IF(W51="","",W51*X51*Y51/1000000)</f>
        <v>6.9888000000000006E-2</v>
      </c>
      <c r="AC51" s="50">
        <f t="shared" si="136"/>
        <v>2790.1785714285711</v>
      </c>
      <c r="AD51" s="51">
        <v>4000</v>
      </c>
      <c r="AE51" s="52">
        <f t="shared" si="137"/>
        <v>1.4336000000000002</v>
      </c>
      <c r="AF51" s="39" t="s">
        <v>65</v>
      </c>
      <c r="AG51" s="53">
        <v>0.42799999999999999</v>
      </c>
      <c r="AH51" s="52">
        <f t="shared" ref="AH51:AH56" si="146">IF(ISERROR(S51*AG51),"",S51*AG51)</f>
        <v>3.3183209876543209</v>
      </c>
      <c r="AI51" s="52">
        <f t="shared" ref="AI51:AI56" si="147">IF(ISERROR(T51+AE51+AH51),"",T51+AE51+AH51)</f>
        <v>12.501920987654321</v>
      </c>
      <c r="AJ51" s="53">
        <v>0</v>
      </c>
      <c r="AK51" s="52">
        <f t="shared" si="138"/>
        <v>0</v>
      </c>
      <c r="AL51" s="53">
        <v>0</v>
      </c>
      <c r="AM51" s="52">
        <f t="shared" si="139"/>
        <v>0</v>
      </c>
      <c r="AN51" s="53">
        <v>0</v>
      </c>
      <c r="AO51" s="52">
        <f t="shared" si="140"/>
        <v>0</v>
      </c>
      <c r="AP51" s="52">
        <v>0</v>
      </c>
      <c r="AQ51" s="51">
        <v>0</v>
      </c>
      <c r="AR51" s="53">
        <v>0</v>
      </c>
      <c r="AS51" s="52">
        <f t="shared" si="141"/>
        <v>0</v>
      </c>
      <c r="AT51" s="52">
        <f t="shared" si="142"/>
        <v>0</v>
      </c>
      <c r="AU51" s="54">
        <f>AI51+AT51</f>
        <v>12.501920987654321</v>
      </c>
      <c r="AV51" s="55">
        <f t="shared" si="143"/>
        <v>0</v>
      </c>
      <c r="AW51" s="54">
        <f t="shared" ref="AW51:AW56" si="148">AI51</f>
        <v>12.501920987654321</v>
      </c>
      <c r="AX51" s="52">
        <f t="shared" ref="AX51:AX53" si="149">IF(ISERROR(AY51*(1-AZ51)),"",AY51*(1-AZ51))</f>
        <v>29.99</v>
      </c>
      <c r="AY51" s="56">
        <v>29.99</v>
      </c>
      <c r="AZ51" s="53"/>
      <c r="BA51" s="48">
        <v>9</v>
      </c>
    </row>
    <row r="52" spans="1:53" ht="57" customHeight="1" x14ac:dyDescent="0.35">
      <c r="A52" s="37">
        <v>64</v>
      </c>
      <c r="B52" s="58"/>
      <c r="C52" s="38"/>
      <c r="D52" s="39" t="s">
        <v>53</v>
      </c>
      <c r="E52" s="39"/>
      <c r="F52" s="39" t="s">
        <v>54</v>
      </c>
      <c r="G52" s="40" t="s">
        <v>55</v>
      </c>
      <c r="H52" s="39" t="s">
        <v>82</v>
      </c>
      <c r="I52" s="39" t="s">
        <v>83</v>
      </c>
      <c r="J52" s="39" t="s">
        <v>79</v>
      </c>
      <c r="K52" s="39" t="s">
        <v>59</v>
      </c>
      <c r="L52" s="39" t="s">
        <v>84</v>
      </c>
      <c r="M52" s="39" t="s">
        <v>135</v>
      </c>
      <c r="N52" s="41" t="s">
        <v>142</v>
      </c>
      <c r="O52" s="42"/>
      <c r="P52" s="39" t="s">
        <v>63</v>
      </c>
      <c r="Q52" s="43">
        <v>81.7</v>
      </c>
      <c r="R52" s="44">
        <v>8.1</v>
      </c>
      <c r="S52" s="45">
        <f t="shared" si="144"/>
        <v>10.086419753086421</v>
      </c>
      <c r="T52" s="45">
        <v>10.09</v>
      </c>
      <c r="U52" s="46"/>
      <c r="V52" s="39" t="s">
        <v>64</v>
      </c>
      <c r="W52" s="47">
        <v>42</v>
      </c>
      <c r="X52" s="47">
        <v>32</v>
      </c>
      <c r="Y52" s="47">
        <v>52</v>
      </c>
      <c r="Z52" s="44">
        <v>10</v>
      </c>
      <c r="AA52" s="48">
        <v>3</v>
      </c>
      <c r="AB52" s="49">
        <f t="shared" si="145"/>
        <v>6.9888000000000006E-2</v>
      </c>
      <c r="AC52" s="50">
        <f t="shared" si="136"/>
        <v>2790.1785714285711</v>
      </c>
      <c r="AD52" s="51">
        <v>4000</v>
      </c>
      <c r="AE52" s="52">
        <f t="shared" si="137"/>
        <v>1.4336000000000002</v>
      </c>
      <c r="AF52" s="39" t="s">
        <v>65</v>
      </c>
      <c r="AG52" s="53">
        <v>0.42799999999999999</v>
      </c>
      <c r="AH52" s="52">
        <f t="shared" si="146"/>
        <v>4.3169876543209877</v>
      </c>
      <c r="AI52" s="52">
        <f t="shared" si="147"/>
        <v>15.840587654320988</v>
      </c>
      <c r="AJ52" s="53">
        <v>0</v>
      </c>
      <c r="AK52" s="52">
        <f t="shared" si="138"/>
        <v>0</v>
      </c>
      <c r="AL52" s="53">
        <v>0</v>
      </c>
      <c r="AM52" s="52">
        <f t="shared" si="139"/>
        <v>0</v>
      </c>
      <c r="AN52" s="53">
        <v>0</v>
      </c>
      <c r="AO52" s="52">
        <f t="shared" si="140"/>
        <v>0</v>
      </c>
      <c r="AP52" s="52">
        <v>0</v>
      </c>
      <c r="AQ52" s="51">
        <v>0</v>
      </c>
      <c r="AR52" s="53">
        <v>0</v>
      </c>
      <c r="AS52" s="52">
        <f t="shared" si="141"/>
        <v>0</v>
      </c>
      <c r="AT52" s="52">
        <f t="shared" si="142"/>
        <v>0</v>
      </c>
      <c r="AU52" s="54">
        <f>IF(ISERROR(AI52+AT52),"",AI52+AT52)</f>
        <v>15.840587654320988</v>
      </c>
      <c r="AV52" s="55">
        <f t="shared" si="143"/>
        <v>0</v>
      </c>
      <c r="AW52" s="54">
        <f t="shared" si="148"/>
        <v>15.840587654320988</v>
      </c>
      <c r="AX52" s="52">
        <f t="shared" si="149"/>
        <v>45.99</v>
      </c>
      <c r="AY52" s="56">
        <v>45.99</v>
      </c>
      <c r="AZ52" s="53"/>
      <c r="BA52" s="48">
        <v>51</v>
      </c>
    </row>
    <row r="53" spans="1:53" ht="57" customHeight="1" x14ac:dyDescent="0.35">
      <c r="A53" s="37">
        <v>65</v>
      </c>
      <c r="B53" s="62"/>
      <c r="C53" s="38"/>
      <c r="D53" s="39" t="s">
        <v>53</v>
      </c>
      <c r="E53" s="39"/>
      <c r="F53" s="39" t="s">
        <v>54</v>
      </c>
      <c r="G53" s="40" t="s">
        <v>55</v>
      </c>
      <c r="H53" s="39" t="s">
        <v>82</v>
      </c>
      <c r="I53" s="39" t="s">
        <v>83</v>
      </c>
      <c r="J53" s="39" t="s">
        <v>79</v>
      </c>
      <c r="K53" s="39" t="s">
        <v>59</v>
      </c>
      <c r="L53" s="39" t="s">
        <v>86</v>
      </c>
      <c r="M53" s="39" t="s">
        <v>135</v>
      </c>
      <c r="N53" s="41" t="s">
        <v>143</v>
      </c>
      <c r="O53" s="42"/>
      <c r="P53" s="39" t="s">
        <v>63</v>
      </c>
      <c r="Q53" s="43">
        <v>92.9</v>
      </c>
      <c r="R53" s="44">
        <v>8.1</v>
      </c>
      <c r="S53" s="45">
        <f t="shared" si="144"/>
        <v>11.469135802469138</v>
      </c>
      <c r="T53" s="45">
        <v>11.47</v>
      </c>
      <c r="U53" s="46"/>
      <c r="V53" s="39" t="s">
        <v>64</v>
      </c>
      <c r="W53" s="47">
        <v>42</v>
      </c>
      <c r="X53" s="47">
        <v>32</v>
      </c>
      <c r="Y53" s="47">
        <v>52</v>
      </c>
      <c r="Z53" s="44">
        <v>10</v>
      </c>
      <c r="AA53" s="48">
        <v>3</v>
      </c>
      <c r="AB53" s="49">
        <f t="shared" si="145"/>
        <v>6.9888000000000006E-2</v>
      </c>
      <c r="AC53" s="50">
        <f t="shared" si="136"/>
        <v>2790.1785714285711</v>
      </c>
      <c r="AD53" s="51">
        <v>4000</v>
      </c>
      <c r="AE53" s="52">
        <f t="shared" si="137"/>
        <v>1.4336000000000002</v>
      </c>
      <c r="AF53" s="39" t="s">
        <v>65</v>
      </c>
      <c r="AG53" s="53">
        <v>0.42799999999999999</v>
      </c>
      <c r="AH53" s="52">
        <f t="shared" si="146"/>
        <v>4.9087901234567912</v>
      </c>
      <c r="AI53" s="52">
        <f t="shared" si="147"/>
        <v>17.812390123456794</v>
      </c>
      <c r="AJ53" s="53">
        <v>0</v>
      </c>
      <c r="AK53" s="52">
        <f t="shared" si="138"/>
        <v>0</v>
      </c>
      <c r="AL53" s="53">
        <v>0</v>
      </c>
      <c r="AM53" s="52">
        <f t="shared" si="139"/>
        <v>0</v>
      </c>
      <c r="AN53" s="53">
        <v>0</v>
      </c>
      <c r="AO53" s="52">
        <f t="shared" si="140"/>
        <v>0</v>
      </c>
      <c r="AP53" s="52">
        <v>0</v>
      </c>
      <c r="AQ53" s="51">
        <v>0</v>
      </c>
      <c r="AR53" s="53">
        <v>0</v>
      </c>
      <c r="AS53" s="52">
        <f t="shared" si="141"/>
        <v>0</v>
      </c>
      <c r="AT53" s="52">
        <f t="shared" si="142"/>
        <v>0</v>
      </c>
      <c r="AU53" s="54">
        <f>IF(ISERROR(AI53+AT53),"",AI53+AT53)</f>
        <v>17.812390123456794</v>
      </c>
      <c r="AV53" s="55">
        <f t="shared" si="143"/>
        <v>0</v>
      </c>
      <c r="AW53" s="54">
        <f t="shared" si="148"/>
        <v>17.812390123456794</v>
      </c>
      <c r="AX53" s="52">
        <f t="shared" si="149"/>
        <v>55.99</v>
      </c>
      <c r="AY53" s="56">
        <v>55.99</v>
      </c>
      <c r="AZ53" s="53"/>
      <c r="BA53" s="48">
        <v>99</v>
      </c>
    </row>
    <row r="54" spans="1:53" ht="57" customHeight="1" x14ac:dyDescent="0.35">
      <c r="A54" s="37">
        <v>67</v>
      </c>
      <c r="B54" s="57" t="s">
        <v>88</v>
      </c>
      <c r="C54" s="38"/>
      <c r="D54" s="39" t="s">
        <v>53</v>
      </c>
      <c r="E54" s="39"/>
      <c r="F54" s="39" t="s">
        <v>54</v>
      </c>
      <c r="G54" s="40" t="s">
        <v>55</v>
      </c>
      <c r="H54" s="39" t="s">
        <v>77</v>
      </c>
      <c r="I54" s="39" t="s">
        <v>89</v>
      </c>
      <c r="J54" s="39" t="s">
        <v>90</v>
      </c>
      <c r="K54" s="39" t="s">
        <v>59</v>
      </c>
      <c r="L54" s="39" t="s">
        <v>91</v>
      </c>
      <c r="M54" s="39" t="s">
        <v>135</v>
      </c>
      <c r="N54" s="41" t="s">
        <v>144</v>
      </c>
      <c r="O54" s="42"/>
      <c r="P54" s="39" t="s">
        <v>63</v>
      </c>
      <c r="Q54" s="43">
        <v>71.25</v>
      </c>
      <c r="R54" s="44">
        <v>8.1</v>
      </c>
      <c r="S54" s="45">
        <f t="shared" ref="S54:S56" si="150">Q54/R54</f>
        <v>8.7962962962962958</v>
      </c>
      <c r="T54" s="45">
        <v>8.8000000000000007</v>
      </c>
      <c r="U54" s="46"/>
      <c r="V54" s="39" t="s">
        <v>64</v>
      </c>
      <c r="W54" s="47">
        <v>42</v>
      </c>
      <c r="X54" s="47">
        <v>32</v>
      </c>
      <c r="Y54" s="47">
        <v>52</v>
      </c>
      <c r="Z54" s="44">
        <v>10</v>
      </c>
      <c r="AA54" s="48">
        <v>3</v>
      </c>
      <c r="AB54" s="49">
        <f t="shared" si="145"/>
        <v>6.9888000000000006E-2</v>
      </c>
      <c r="AC54" s="50">
        <f t="shared" si="136"/>
        <v>2790.1785714285711</v>
      </c>
      <c r="AD54" s="51">
        <v>4000</v>
      </c>
      <c r="AE54" s="52">
        <f t="shared" si="137"/>
        <v>1.4336000000000002</v>
      </c>
      <c r="AF54" s="39" t="s">
        <v>65</v>
      </c>
      <c r="AG54" s="53">
        <v>0.42799999999999999</v>
      </c>
      <c r="AH54" s="52">
        <f t="shared" si="146"/>
        <v>3.7648148148148146</v>
      </c>
      <c r="AI54" s="52">
        <f t="shared" si="147"/>
        <v>13.998414814814815</v>
      </c>
      <c r="AJ54" s="53">
        <v>0</v>
      </c>
      <c r="AK54" s="52">
        <f t="shared" si="138"/>
        <v>0</v>
      </c>
      <c r="AL54" s="53">
        <v>0</v>
      </c>
      <c r="AM54" s="52">
        <f t="shared" si="139"/>
        <v>0</v>
      </c>
      <c r="AN54" s="53">
        <v>0</v>
      </c>
      <c r="AO54" s="52">
        <f t="shared" si="140"/>
        <v>0</v>
      </c>
      <c r="AP54" s="52">
        <v>0</v>
      </c>
      <c r="AQ54" s="51">
        <v>0</v>
      </c>
      <c r="AR54" s="53">
        <v>0</v>
      </c>
      <c r="AS54" s="52">
        <f t="shared" si="141"/>
        <v>0</v>
      </c>
      <c r="AT54" s="52">
        <f t="shared" si="142"/>
        <v>0</v>
      </c>
      <c r="AU54" s="54">
        <f>AI54+AT54</f>
        <v>13.998414814814815</v>
      </c>
      <c r="AV54" s="55">
        <f t="shared" si="143"/>
        <v>0</v>
      </c>
      <c r="AW54" s="54">
        <f t="shared" si="148"/>
        <v>13.998414814814815</v>
      </c>
      <c r="AX54" s="52">
        <f t="shared" ref="AX54:AX56" si="151">IF(ISERROR(AY54*(1-AZ54)),"",AY54*(1-AZ54))</f>
        <v>39.99</v>
      </c>
      <c r="AY54" s="56">
        <v>39.99</v>
      </c>
      <c r="AZ54" s="53"/>
      <c r="BA54" s="48">
        <v>24</v>
      </c>
    </row>
    <row r="55" spans="1:53" ht="57" customHeight="1" x14ac:dyDescent="0.35">
      <c r="A55" s="37">
        <v>68</v>
      </c>
      <c r="B55" s="58"/>
      <c r="C55" s="38"/>
      <c r="D55" s="39" t="s">
        <v>53</v>
      </c>
      <c r="E55" s="39"/>
      <c r="F55" s="39" t="s">
        <v>54</v>
      </c>
      <c r="G55" s="40" t="s">
        <v>55</v>
      </c>
      <c r="H55" s="39" t="s">
        <v>82</v>
      </c>
      <c r="I55" s="39" t="s">
        <v>93</v>
      </c>
      <c r="J55" s="39" t="s">
        <v>90</v>
      </c>
      <c r="K55" s="39" t="s">
        <v>59</v>
      </c>
      <c r="L55" s="39" t="s">
        <v>94</v>
      </c>
      <c r="M55" s="39" t="s">
        <v>135</v>
      </c>
      <c r="N55" s="41" t="s">
        <v>145</v>
      </c>
      <c r="O55" s="42"/>
      <c r="P55" s="39" t="s">
        <v>63</v>
      </c>
      <c r="Q55" s="43">
        <v>90.25</v>
      </c>
      <c r="R55" s="44">
        <v>8.1</v>
      </c>
      <c r="S55" s="45">
        <f t="shared" si="150"/>
        <v>11.141975308641976</v>
      </c>
      <c r="T55" s="45">
        <v>11.14</v>
      </c>
      <c r="U55" s="46"/>
      <c r="V55" s="39" t="s">
        <v>64</v>
      </c>
      <c r="W55" s="47">
        <v>42</v>
      </c>
      <c r="X55" s="47">
        <v>32</v>
      </c>
      <c r="Y55" s="47">
        <v>52</v>
      </c>
      <c r="Z55" s="44">
        <v>10</v>
      </c>
      <c r="AA55" s="48">
        <v>3</v>
      </c>
      <c r="AB55" s="49">
        <f t="shared" si="145"/>
        <v>6.9888000000000006E-2</v>
      </c>
      <c r="AC55" s="50">
        <f t="shared" si="136"/>
        <v>2790.1785714285711</v>
      </c>
      <c r="AD55" s="51">
        <v>4000</v>
      </c>
      <c r="AE55" s="52">
        <f t="shared" si="137"/>
        <v>1.4336000000000002</v>
      </c>
      <c r="AF55" s="39" t="s">
        <v>65</v>
      </c>
      <c r="AG55" s="53">
        <v>0.42799999999999999</v>
      </c>
      <c r="AH55" s="52">
        <f t="shared" si="146"/>
        <v>4.7687654320987658</v>
      </c>
      <c r="AI55" s="52">
        <f t="shared" si="147"/>
        <v>17.342365432098767</v>
      </c>
      <c r="AJ55" s="53">
        <v>0</v>
      </c>
      <c r="AK55" s="52">
        <f t="shared" si="138"/>
        <v>0</v>
      </c>
      <c r="AL55" s="53">
        <v>0</v>
      </c>
      <c r="AM55" s="52">
        <f t="shared" si="139"/>
        <v>0</v>
      </c>
      <c r="AN55" s="53">
        <v>0</v>
      </c>
      <c r="AO55" s="52">
        <f t="shared" si="140"/>
        <v>0</v>
      </c>
      <c r="AP55" s="52">
        <v>0</v>
      </c>
      <c r="AQ55" s="51">
        <v>0</v>
      </c>
      <c r="AR55" s="53">
        <v>0</v>
      </c>
      <c r="AS55" s="52">
        <f t="shared" si="141"/>
        <v>0</v>
      </c>
      <c r="AT55" s="52">
        <f t="shared" si="142"/>
        <v>0</v>
      </c>
      <c r="AU55" s="54">
        <f>IF(ISERROR(AI55+AT55),"",AI55+AT55)</f>
        <v>17.342365432098767</v>
      </c>
      <c r="AV55" s="55">
        <f t="shared" si="143"/>
        <v>0</v>
      </c>
      <c r="AW55" s="54">
        <f t="shared" si="148"/>
        <v>17.342365432098767</v>
      </c>
      <c r="AX55" s="52">
        <f t="shared" si="151"/>
        <v>49.99</v>
      </c>
      <c r="AY55" s="56">
        <v>49.99</v>
      </c>
      <c r="AZ55" s="53"/>
      <c r="BA55" s="48">
        <v>141</v>
      </c>
    </row>
    <row r="56" spans="1:53" ht="57" customHeight="1" x14ac:dyDescent="0.35">
      <c r="A56" s="37">
        <v>69</v>
      </c>
      <c r="B56" s="62"/>
      <c r="C56" s="38"/>
      <c r="D56" s="39" t="s">
        <v>53</v>
      </c>
      <c r="E56" s="39"/>
      <c r="F56" s="39" t="s">
        <v>54</v>
      </c>
      <c r="G56" s="40" t="s">
        <v>55</v>
      </c>
      <c r="H56" s="39" t="s">
        <v>82</v>
      </c>
      <c r="I56" s="39" t="s">
        <v>93</v>
      </c>
      <c r="J56" s="39" t="s">
        <v>90</v>
      </c>
      <c r="K56" s="39" t="s">
        <v>59</v>
      </c>
      <c r="L56" s="39" t="s">
        <v>96</v>
      </c>
      <c r="M56" s="39" t="s">
        <v>135</v>
      </c>
      <c r="N56" s="41" t="s">
        <v>146</v>
      </c>
      <c r="O56" s="42"/>
      <c r="P56" s="39" t="s">
        <v>63</v>
      </c>
      <c r="Q56" s="43">
        <v>100.7</v>
      </c>
      <c r="R56" s="44">
        <v>8.1</v>
      </c>
      <c r="S56" s="45">
        <f t="shared" si="150"/>
        <v>12.4320987654321</v>
      </c>
      <c r="T56" s="45">
        <v>12.43</v>
      </c>
      <c r="U56" s="46"/>
      <c r="V56" s="39" t="s">
        <v>64</v>
      </c>
      <c r="W56" s="47">
        <v>42</v>
      </c>
      <c r="X56" s="47">
        <v>32</v>
      </c>
      <c r="Y56" s="47">
        <v>52</v>
      </c>
      <c r="Z56" s="44">
        <v>10</v>
      </c>
      <c r="AA56" s="48">
        <v>3</v>
      </c>
      <c r="AB56" s="49">
        <f t="shared" si="145"/>
        <v>6.9888000000000006E-2</v>
      </c>
      <c r="AC56" s="50">
        <f t="shared" si="136"/>
        <v>2790.1785714285711</v>
      </c>
      <c r="AD56" s="51">
        <v>4000</v>
      </c>
      <c r="AE56" s="52">
        <f t="shared" si="137"/>
        <v>1.4336000000000002</v>
      </c>
      <c r="AF56" s="39" t="s">
        <v>65</v>
      </c>
      <c r="AG56" s="53">
        <v>0.42799999999999999</v>
      </c>
      <c r="AH56" s="52">
        <f t="shared" si="146"/>
        <v>5.3209382716049385</v>
      </c>
      <c r="AI56" s="52">
        <f t="shared" si="147"/>
        <v>19.184538271604939</v>
      </c>
      <c r="AJ56" s="53">
        <v>0</v>
      </c>
      <c r="AK56" s="52">
        <f t="shared" si="138"/>
        <v>0</v>
      </c>
      <c r="AL56" s="53">
        <v>0</v>
      </c>
      <c r="AM56" s="52">
        <f t="shared" si="139"/>
        <v>0</v>
      </c>
      <c r="AN56" s="53">
        <v>0</v>
      </c>
      <c r="AO56" s="52">
        <f t="shared" si="140"/>
        <v>0</v>
      </c>
      <c r="AP56" s="52">
        <v>0</v>
      </c>
      <c r="AQ56" s="51">
        <v>0</v>
      </c>
      <c r="AR56" s="53">
        <v>0</v>
      </c>
      <c r="AS56" s="52">
        <f t="shared" si="141"/>
        <v>0</v>
      </c>
      <c r="AT56" s="52">
        <f t="shared" si="142"/>
        <v>0</v>
      </c>
      <c r="AU56" s="54">
        <f>IF(ISERROR(AI56+AT56),"",AI56+AT56)</f>
        <v>19.184538271604939</v>
      </c>
      <c r="AV56" s="55">
        <f t="shared" si="143"/>
        <v>0</v>
      </c>
      <c r="AW56" s="54">
        <f t="shared" si="148"/>
        <v>19.184538271604939</v>
      </c>
      <c r="AX56" s="52">
        <f t="shared" si="151"/>
        <v>59.99</v>
      </c>
      <c r="AY56" s="56">
        <v>59.99</v>
      </c>
      <c r="AZ56" s="53"/>
      <c r="BA56" s="48">
        <v>81</v>
      </c>
    </row>
  </sheetData>
  <sheetProtection insertRows="0" deleteRows="0" sort="0"/>
  <protectedRanges>
    <protectedRange sqref="A57:J274 L57:BA274" name="Range1"/>
    <protectedRange sqref="K57:K272" name="Range1_1"/>
    <protectedRange sqref="L7:M12 B10:C12 A2:C2 M2:M6 B3:C6 B21:C23 B18:C20 M13:M17 B29:C31 M24:M28 B32:C34 L18:M23 L29:M34 B40:C42 M35:M39 B43:C45 L40:M45 B51:C53 M46:M50 O2:R56 B54:C56 U2:V56 L51:M56 B7:C9 Z2:AE56 B13:C17 B24:C28 B35:C39 AG2:BA56 E2:G56 B46:C50 A3:A56" name="Range1_3"/>
    <protectedRange sqref="H2:J56" name="Range1_4_1"/>
    <protectedRange sqref="K2:K56" name="Range1_1_2_1"/>
    <protectedRange sqref="AF2:AF56" name="Range1_2_1"/>
    <protectedRange sqref="D2 D4:D5 D7:D9 D10:D12 D13 D15:D16 D18:D20 D21:D23 D24 D26:D27 D29:D31 D32:D34 D35 D37:D38 D40:D42 D43:D45 D46 D48:D49 D51:D53 D54:D56" name="Range1_6"/>
    <protectedRange sqref="D3 D14 D25 D36 D47" name="Range1_8"/>
    <protectedRange sqref="D39 D6 D17 D28 D50" name="Range1_9"/>
    <protectedRange sqref="L2:L3 L13:L14 L24:L25 L35:L36 L46:L47" name="Range1_10"/>
    <protectedRange sqref="L37:L39 L4:L6 L15:L17 L26:L28 L48:L50" name="Range1_11"/>
    <protectedRange sqref="S2:T6 S7:T9 S10:T12 S13:T17 S18:T20 S21:T23 S24:T28 S29:T31 S32:T34 S35:T39 S40:T42 S43:T45 S46:T50 S51:T53 S54:T56" name="Range1_12"/>
  </protectedRanges>
  <mergeCells count="15">
    <mergeCell ref="B51:B53"/>
    <mergeCell ref="B54:B56"/>
    <mergeCell ref="B29:B31"/>
    <mergeCell ref="B32:B34"/>
    <mergeCell ref="B35:B39"/>
    <mergeCell ref="B40:B42"/>
    <mergeCell ref="B43:B45"/>
    <mergeCell ref="B46:B50"/>
    <mergeCell ref="B24:B28"/>
    <mergeCell ref="B2:B6"/>
    <mergeCell ref="B7:B9"/>
    <mergeCell ref="B10:B12"/>
    <mergeCell ref="B13:B17"/>
    <mergeCell ref="B18:B20"/>
    <mergeCell ref="B21:B23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2025-11-10T06:39:03Z</dcterms:created>
  <dcterms:modified xsi:type="dcterms:W3CDTF">2025-11-10T06:50:53Z</dcterms:modified>
</cp:coreProperties>
</file>