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295C086D-FDA1-45ED-B828-92F437F813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 POE" sheetId="5" r:id="rId1"/>
  </sheets>
  <calcPr calcId="191029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4" i="5" l="1"/>
  <c r="AM5" i="5"/>
  <c r="AD5" i="5"/>
  <c r="AE5" i="5" s="1"/>
  <c r="AG5" i="5" s="1"/>
  <c r="AD4" i="5"/>
  <c r="AE4" i="5" s="1"/>
  <c r="AG4" i="5" s="1"/>
  <c r="AT3" i="5" l="1"/>
  <c r="AQ3" i="5"/>
  <c r="AO3" i="5"/>
  <c r="AM3" i="5"/>
  <c r="BC4" i="5"/>
  <c r="AX4" i="5"/>
  <c r="AQ4" i="5"/>
  <c r="AO4" i="5"/>
  <c r="AM4" i="5"/>
  <c r="AJ4" i="5"/>
  <c r="AU4" i="5" l="1"/>
  <c r="AK4" i="5"/>
  <c r="AV4" i="5" s="1"/>
  <c r="AW4" i="5" s="1"/>
  <c r="AU3" i="5"/>
  <c r="AJ3" i="5" l="1"/>
  <c r="AJ2" i="5"/>
  <c r="BC3" i="5"/>
  <c r="BC5" i="5"/>
  <c r="BC6" i="5"/>
  <c r="BC7" i="5"/>
  <c r="BC2" i="5"/>
  <c r="AX5" i="5"/>
  <c r="AX6" i="5"/>
  <c r="AX7" i="5"/>
  <c r="BF7" i="5"/>
  <c r="AT7" i="5"/>
  <c r="AQ7" i="5"/>
  <c r="AO7" i="5"/>
  <c r="AM7" i="5"/>
  <c r="AJ7" i="5"/>
  <c r="AD7" i="5"/>
  <c r="AE7" i="5" s="1"/>
  <c r="AG7" i="5" s="1"/>
  <c r="BF6" i="5"/>
  <c r="AT6" i="5"/>
  <c r="AQ6" i="5"/>
  <c r="AO6" i="5"/>
  <c r="AM6" i="5"/>
  <c r="AD6" i="5"/>
  <c r="AE6" i="5" s="1"/>
  <c r="AG6" i="5" s="1"/>
  <c r="AJ6" i="5"/>
  <c r="BF5" i="5"/>
  <c r="AT5" i="5"/>
  <c r="AQ5" i="5"/>
  <c r="AO5" i="5"/>
  <c r="AJ5" i="5"/>
  <c r="AK5" i="5" s="1"/>
  <c r="BF4" i="5"/>
  <c r="BF3" i="5"/>
  <c r="AD3" i="5"/>
  <c r="AE3" i="5" s="1"/>
  <c r="AG3" i="5" s="1"/>
  <c r="BF2" i="5"/>
  <c r="AT2" i="5"/>
  <c r="AQ2" i="5"/>
  <c r="AO2" i="5"/>
  <c r="AM2" i="5"/>
  <c r="AD2" i="5"/>
  <c r="AE2" i="5" s="1"/>
  <c r="AG2" i="5" s="1"/>
  <c r="AU5" i="5" l="1"/>
  <c r="AV5" i="5" s="1"/>
  <c r="AW5" i="5" s="1"/>
  <c r="AK2" i="5"/>
  <c r="AK7" i="5"/>
  <c r="AK3" i="5"/>
  <c r="AV3" i="5" s="1"/>
  <c r="AW3" i="5" s="1"/>
  <c r="AU7" i="5"/>
  <c r="AU6" i="5"/>
  <c r="AK6" i="5"/>
  <c r="AU2" i="5"/>
  <c r="AV2" i="5" l="1"/>
  <c r="BE2" i="5" s="1"/>
  <c r="BE4" i="5"/>
  <c r="BE5" i="5"/>
  <c r="AV7" i="5"/>
  <c r="AV6" i="5"/>
  <c r="AW2" i="5" l="1"/>
  <c r="BE3" i="5"/>
  <c r="AW6" i="5"/>
  <c r="BE6" i="5"/>
  <c r="AW7" i="5"/>
  <c r="BE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37E5FD10-41B8-435B-A532-B861B4DEBEB1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16AD9AEB-6DCE-4FB8-9DE0-7195E1860A54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A729779B-8D48-4E41-ABF8-C4DC9A7DC378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14BE0A20-8A35-4812-937F-7283042C03B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4FADAF38-76C4-4AC6-A549-192C055EBAD8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5A3FA9B0-44F0-41E9-A13E-E0D297E10C62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B2F541CD-DA05-4E8F-AA69-80521A373B7F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5A908057-B303-48E7-9E29-BD5896ACF617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0BDD7AF0-5C84-4FFD-9DF0-306151A61B5F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4DCCDCBE-5469-482E-925E-0E46B0DBC9DA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783C2511-7AE7-4784-BE34-C5FFCA990933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 xr:uid="{5921F7A7-6481-404F-99C0-D0A2D8DA6909}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 xr:uid="{5FE00916-A1D9-49AD-A480-5372023E0B3A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 xr:uid="{A2CBDCDE-4B21-47DA-9934-868473693714}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 xr:uid="{71A3C8E5-5044-4AAB-BA39-34CA95BCF551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 xr:uid="{755CD91B-2130-4245-AC7E-8D49FA22EA3B}">
      <text>
        <r>
          <rPr>
            <sz val="11"/>
            <rFont val="Calibri"/>
            <family val="2"/>
          </rPr>
          <t>[Suggested Retail Price]*(1-[Retailer Markup])</t>
        </r>
      </text>
    </comment>
    <comment ref="BC1" authorId="0" shapeId="0" xr:uid="{BD57DDF5-52F4-4C1C-8CE5-0F066E9DA23D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E1" authorId="0" shapeId="0" xr:uid="{41BAED18-9C5A-4BDC-B6D0-AA47F7AB9133}">
      <text>
        <r>
          <rPr>
            <sz val="11"/>
            <rFont val="Calibri"/>
            <family val="2"/>
          </rPr>
          <t>[LDP Cost with Load $]*[Total Quantity]</t>
        </r>
      </text>
    </comment>
    <comment ref="BF1" authorId="0" shapeId="0" xr:uid="{943395F2-C8BE-4BC6-9C1D-8CA554356B2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<sst xmlns="http://schemas.openxmlformats.org/spreadsheetml/2006/main" count="136" uniqueCount="88">
  <si>
    <t>Brand</t>
  </si>
  <si>
    <t>Package Type</t>
  </si>
  <si>
    <t>Licensor</t>
  </si>
  <si>
    <t>Normal</t>
  </si>
  <si>
    <t>Rolled</t>
  </si>
  <si>
    <t>INK+IVY Kids</t>
  </si>
  <si>
    <t>QUILT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</si>
  <si>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</si>
  <si>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</si>
  <si>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</si>
  <si>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</si>
  <si>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</si>
  <si>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</si>
  <si>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</si>
  <si>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</si>
  <si>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</si>
  <si>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</si>
  <si>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</si>
  <si>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</si>
  <si>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</si>
  <si>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</si>
  <si>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</si>
  <si>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</si>
  <si>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</si>
  <si>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</si>
  <si>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</si>
  <si>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</si>
  <si>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</si>
  <si>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</si>
  <si>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</si>
  <si>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</si>
  <si>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</si>
  <si>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</si>
  <si>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</si>
  <si>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</si>
  <si>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</si>
  <si>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</si>
  <si>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</si>
  <si>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</si>
  <si>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</si>
  <si>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</si>
  <si>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</si>
  <si>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</si>
  <si>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</si>
  <si>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</si>
  <si>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</si>
  <si>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</si>
  <si>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</si>
  <si>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</si>
  <si>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</si>
  <si>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</si>
  <si>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</si>
  <si>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</si>
  <si>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</si>
  <si>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</si>
  <si>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</si>
  <si>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</si>
  <si>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</si>
  <si>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COMFORTER (SET)</t>
  </si>
  <si>
    <t>Retailer Markup (Value)</t>
  </si>
  <si>
    <t>Retailer Markup (Formula)</t>
  </si>
  <si>
    <t>Material-Short</t>
  </si>
  <si>
    <t>Additional Customer Item#</t>
  </si>
  <si>
    <t>Additional Customer Price</t>
  </si>
  <si>
    <t>Thea Butterfly</t>
  </si>
  <si>
    <t>Comforter face: 100% polyester clip jacquard    Back: 100% polyester 85 gsm MF solid    Filling: 200 gsm polyester,  Sheet set: 100% polyester 85 gsm MF print</t>
  </si>
  <si>
    <t xml:space="preserve">100% polyester </t>
  </si>
  <si>
    <t>Thea Butterfly BIAB</t>
  </si>
  <si>
    <t>Twin</t>
  </si>
  <si>
    <t>Full</t>
  </si>
  <si>
    <t>Purple</t>
  </si>
  <si>
    <t>9404.40.9022</t>
  </si>
  <si>
    <t>Asher Checked</t>
  </si>
  <si>
    <t>Asher Checked BIAB</t>
  </si>
  <si>
    <t>Bedding in a bag</t>
  </si>
  <si>
    <t>Blue</t>
  </si>
  <si>
    <t>Comforter face &amp; back: 100% polyester 85 gsm MF print on face, solid on reverse     Filling: 200 gsm polyester,  Sheet set: 100% polyester 85 gsm MF print</t>
  </si>
  <si>
    <t>Girl Butterfly</t>
  </si>
  <si>
    <t>Girl Butterfly Quilt Set</t>
  </si>
  <si>
    <t>Quilt set</t>
  </si>
  <si>
    <t>Quilt face: 100% polyester 85 gsm MF print    Back: 100% polyester 85 gsm MF solid      Filling: 120 gsm polyester</t>
  </si>
  <si>
    <t>white/pink</t>
  </si>
  <si>
    <t>JP10-1063</t>
    <phoneticPr fontId="12" type="noConversion"/>
  </si>
  <si>
    <t>JP10-1064</t>
  </si>
  <si>
    <t>JP10-1065</t>
  </si>
  <si>
    <t>JP10-1066</t>
  </si>
  <si>
    <t>JP14-1067</t>
    <phoneticPr fontId="12" type="noConversion"/>
  </si>
  <si>
    <t>JP14-1068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</si>
</sst>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7" fontId="9" fillId="4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9" fillId="5" borderId="1" xfId="1" applyNumberFormat="1" applyFont="1" applyFill="1" applyBorder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177" fontId="1" fillId="3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1" fillId="5" borderId="1" xfId="6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8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9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6" applyAlignment="1">
      <alignment wrapText="1"/>
    </xf>
    <xf numFmtId="177" fontId="6" fillId="3" borderId="2" xfId="1" applyNumberFormat="1" applyFont="1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3" fillId="0" borderId="1" xfId="2" applyBorder="1" applyAlignment="1" applyProtection="1">
      <alignment horizontal="center" wrapText="1"/>
      <protection locked="0"/>
    </xf>
    <xf numFmtId="0" fontId="5" fillId="0" borderId="1" xfId="2" applyFont="1" applyBorder="1" applyAlignment="1" applyProtection="1">
      <alignment horizontal="center" wrapText="1"/>
      <protection locked="0"/>
    </xf>
    <xf numFmtId="0" fontId="7" fillId="0" borderId="1" xfId="2" applyFont="1" applyBorder="1" applyAlignment="1">
      <alignment horizontal="center" wrapText="1"/>
    </xf>
    <xf numFmtId="177" fontId="11" fillId="0" borderId="1" xfId="0" applyNumberFormat="1" applyFont="1" applyBorder="1" applyAlignment="1">
      <alignment wrapText="1"/>
    </xf>
    <xf numFmtId="177" fontId="10" fillId="2" borderId="1" xfId="0" applyNumberFormat="1" applyFont="1" applyFill="1" applyBorder="1" applyAlignment="1">
      <alignment wrapText="1"/>
    </xf>
    <xf numFmtId="10" fontId="10" fillId="2" borderId="1" xfId="5" applyNumberFormat="1" applyFont="1" applyFill="1" applyBorder="1" applyAlignment="1">
      <alignment wrapText="1"/>
    </xf>
    <xf numFmtId="0" fontId="3" fillId="0" borderId="1" xfId="0" applyFont="1" applyBorder="1"/>
  </cellXfs>
  <cellStyles count="7">
    <cellStyle name="Currency 2" xfId="4" xr:uid="{9DE719CE-542C-483E-BA86-9A769FAF6132}"/>
    <cellStyle name="Normal 2" xfId="6" xr:uid="{500971C5-82BA-4310-B862-7E56EB928117}"/>
    <cellStyle name="Normal 2 18 2" xfId="1" xr:uid="{1BA08453-9F65-454B-A4A0-7177E70831F2}"/>
    <cellStyle name="Percent 2" xfId="5" xr:uid="{9C640285-CC63-4253-981F-24FEC4D0A6CB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22/10/relationships/richValueRel" Target="richData/richValueRel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506D2-1B9E-4886-A161-C9BD144DF1B4}">
  <sheetPr>
    <tabColor theme="8" tint="0.79998168889431442"/>
  </sheetPr>
  <dimension ref="A1:BI7"/>
  <sheetViews>
    <sheetView tabSelected="1" zoomScale="75" zoomScaleNormal="75" workbookViewId="0">
      <selection activeCell="H4" sqref="H4"/>
    </sheetView>
  </sheetViews>
  <sheetFormatPr defaultColWidth="9.140625" defaultRowHeight="15" x14ac:dyDescent="0.25"/>
  <cols>
    <col min="1" max="1" width="10.140625" style="3" customWidth="1"/>
    <col min="2" max="2" width="19.7109375" style="2" customWidth="1"/>
    <col min="3" max="3" width="8.42578125" style="2" customWidth="1"/>
    <col min="4" max="4" width="7.85546875" style="2" customWidth="1"/>
    <col min="5" max="5" width="13.140625" style="2" customWidth="1"/>
    <col min="6" max="6" width="11.28515625" style="2" customWidth="1"/>
    <col min="7" max="7" width="10.140625" style="2" customWidth="1"/>
    <col min="8" max="8" width="22.7109375" style="2" customWidth="1"/>
    <col min="9" max="9" width="10.42578125" style="2" customWidth="1"/>
    <col min="10" max="10" width="18.140625" style="2" customWidth="1"/>
    <col min="11" max="11" width="8.85546875" style="49" customWidth="1"/>
    <col min="12" max="12" width="7" style="2" customWidth="1"/>
    <col min="13" max="13" width="7.42578125" style="2" customWidth="1"/>
    <col min="14" max="14" width="6.140625" style="2" customWidth="1"/>
    <col min="15" max="15" width="8.5703125" style="2" customWidth="1"/>
    <col min="16" max="16" width="12.7109375" style="2" customWidth="1"/>
    <col min="17" max="18" width="5.570312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43" customWidth="1"/>
    <col min="26" max="26" width="8.7109375" style="43" customWidth="1"/>
    <col min="27" max="27" width="7.140625" style="43" customWidth="1"/>
    <col min="28" max="28" width="9" style="5" customWidth="1"/>
    <col min="29" max="29" width="6.28515625" style="7" customWidth="1"/>
    <col min="30" max="30" width="10" style="46" customWidth="1"/>
    <col min="31" max="31" width="9.85546875" style="7" customWidth="1"/>
    <col min="32" max="32" width="7.85546875" style="2" customWidth="1"/>
    <col min="33" max="33" width="8.85546875" style="6" customWidth="1"/>
    <col min="34" max="34" width="9.7109375" style="2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4" width="9.5703125" style="2" customWidth="1"/>
    <col min="45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1" width="9.5703125" style="6" customWidth="1"/>
    <col min="52" max="52" width="10.140625" style="6" customWidth="1"/>
    <col min="53" max="53" width="11" style="6" customWidth="1"/>
    <col min="54" max="55" width="12.140625" style="8" customWidth="1"/>
    <col min="56" max="56" width="12.140625" style="6" customWidth="1"/>
    <col min="57" max="57" width="10.85546875" style="2" customWidth="1"/>
    <col min="58" max="58" width="13.5703125" style="2" customWidth="1"/>
    <col min="59" max="59" width="9.140625" style="2"/>
    <col min="60" max="61" width="9.140625" style="6"/>
    <col min="62" max="16384" width="9.140625" style="2"/>
  </cols>
  <sheetData>
    <row r="1" spans="1:61" ht="68.099999999999994" customHeight="1" x14ac:dyDescent="0.25">
      <c r="A1" s="11" t="s">
        <v>7</v>
      </c>
      <c r="B1" s="11" t="s">
        <v>8</v>
      </c>
      <c r="C1" s="41" t="s">
        <v>9</v>
      </c>
      <c r="D1" s="42" t="s">
        <v>0</v>
      </c>
      <c r="E1" s="42" t="s">
        <v>2</v>
      </c>
      <c r="F1" s="13" t="s">
        <v>54</v>
      </c>
      <c r="G1" s="41" t="s">
        <v>10</v>
      </c>
      <c r="H1" s="12" t="s">
        <v>11</v>
      </c>
      <c r="I1" s="40" t="s">
        <v>56</v>
      </c>
      <c r="J1" s="12" t="s">
        <v>12</v>
      </c>
      <c r="K1" s="40" t="s">
        <v>61</v>
      </c>
      <c r="L1" s="12" t="s">
        <v>13</v>
      </c>
      <c r="M1" s="12" t="s">
        <v>14</v>
      </c>
      <c r="N1" s="41" t="s">
        <v>15</v>
      </c>
      <c r="O1" s="41" t="s">
        <v>62</v>
      </c>
      <c r="P1" s="41" t="s">
        <v>16</v>
      </c>
      <c r="Q1" s="41" t="s">
        <v>17</v>
      </c>
      <c r="R1" s="40" t="s">
        <v>57</v>
      </c>
      <c r="S1" s="14" t="s">
        <v>18</v>
      </c>
      <c r="T1" s="15" t="s">
        <v>19</v>
      </c>
      <c r="U1" s="16" t="s">
        <v>20</v>
      </c>
      <c r="V1" s="17" t="s">
        <v>21</v>
      </c>
      <c r="W1" s="18" t="s">
        <v>22</v>
      </c>
      <c r="X1" s="19" t="s">
        <v>1</v>
      </c>
      <c r="Y1" s="44" t="s">
        <v>23</v>
      </c>
      <c r="Z1" s="44" t="s">
        <v>24</v>
      </c>
      <c r="AA1" s="44" t="s">
        <v>25</v>
      </c>
      <c r="AB1" s="20" t="s">
        <v>26</v>
      </c>
      <c r="AC1" s="21" t="s">
        <v>27</v>
      </c>
      <c r="AD1" s="47" t="s">
        <v>28</v>
      </c>
      <c r="AE1" s="22" t="s">
        <v>29</v>
      </c>
      <c r="AF1" s="11" t="s">
        <v>30</v>
      </c>
      <c r="AG1" s="23" t="s">
        <v>31</v>
      </c>
      <c r="AH1" s="11" t="s">
        <v>32</v>
      </c>
      <c r="AI1" s="24" t="s">
        <v>33</v>
      </c>
      <c r="AJ1" s="25" t="s">
        <v>34</v>
      </c>
      <c r="AK1" s="23" t="s">
        <v>35</v>
      </c>
      <c r="AL1" s="24" t="s">
        <v>36</v>
      </c>
      <c r="AM1" s="23" t="s">
        <v>37</v>
      </c>
      <c r="AN1" s="24" t="s">
        <v>38</v>
      </c>
      <c r="AO1" s="23" t="s">
        <v>39</v>
      </c>
      <c r="AP1" s="24" t="s">
        <v>40</v>
      </c>
      <c r="AQ1" s="23" t="s">
        <v>41</v>
      </c>
      <c r="AR1" s="19" t="s">
        <v>42</v>
      </c>
      <c r="AS1" s="24" t="s">
        <v>43</v>
      </c>
      <c r="AT1" s="23" t="s">
        <v>44</v>
      </c>
      <c r="AU1" s="23" t="s">
        <v>45</v>
      </c>
      <c r="AV1" s="26" t="s">
        <v>46</v>
      </c>
      <c r="AW1" s="27" t="s">
        <v>47</v>
      </c>
      <c r="AX1" s="26" t="s">
        <v>48</v>
      </c>
      <c r="AY1" s="28" t="s">
        <v>49</v>
      </c>
      <c r="AZ1" s="50" t="s">
        <v>63</v>
      </c>
      <c r="BA1" s="29" t="s">
        <v>50</v>
      </c>
      <c r="BB1" s="29" t="s">
        <v>59</v>
      </c>
      <c r="BC1" s="26" t="s">
        <v>60</v>
      </c>
      <c r="BD1" s="11" t="s">
        <v>51</v>
      </c>
      <c r="BE1" s="30" t="s">
        <v>52</v>
      </c>
      <c r="BF1" s="30" t="s">
        <v>53</v>
      </c>
      <c r="BH1" s="2"/>
      <c r="BI1" s="2"/>
    </row>
    <row r="2" spans="1:61" ht="81.599999999999994" customHeight="1" x14ac:dyDescent="0.25">
      <c r="A2" s="31">
        <v>1</v>
      </c>
      <c r="B2" s="1"/>
      <c r="C2" s="1"/>
      <c r="D2" s="1" t="s">
        <v>5</v>
      </c>
      <c r="E2" s="1"/>
      <c r="F2" s="1" t="s">
        <v>58</v>
      </c>
      <c r="G2" s="1" t="s">
        <v>64</v>
      </c>
      <c r="H2" s="52" t="s">
        <v>67</v>
      </c>
      <c r="I2" s="52" t="s">
        <v>74</v>
      </c>
      <c r="J2" s="52" t="s">
        <v>65</v>
      </c>
      <c r="K2" s="53" t="s">
        <v>66</v>
      </c>
      <c r="L2" s="53" t="s">
        <v>68</v>
      </c>
      <c r="M2" s="53" t="s">
        <v>70</v>
      </c>
      <c r="N2" s="1"/>
      <c r="O2" s="1"/>
      <c r="P2" s="60" t="s">
        <v>82</v>
      </c>
      <c r="Q2" s="1"/>
      <c r="R2" s="1" t="s">
        <v>55</v>
      </c>
      <c r="S2" s="32">
        <v>104</v>
      </c>
      <c r="T2" s="33">
        <v>8.1</v>
      </c>
      <c r="U2" s="34">
        <v>12.84</v>
      </c>
      <c r="V2" s="35">
        <v>12.84</v>
      </c>
      <c r="W2" s="10"/>
      <c r="X2" s="1" t="s">
        <v>4</v>
      </c>
      <c r="Y2" s="54">
        <v>50</v>
      </c>
      <c r="Z2" s="54">
        <v>25</v>
      </c>
      <c r="AA2" s="55">
        <v>38</v>
      </c>
      <c r="AB2" s="54">
        <v>5.2</v>
      </c>
      <c r="AC2" s="54">
        <v>2</v>
      </c>
      <c r="AD2" s="48">
        <f>IF(Y2="","",Y2*Z2*AA2/1000000)</f>
        <v>4.8000000000000001E-2</v>
      </c>
      <c r="AE2" s="36">
        <f>IF(AC2="","",65/AD2*AC2)</f>
        <v>2708</v>
      </c>
      <c r="AF2" s="1">
        <v>3200</v>
      </c>
      <c r="AG2" s="37">
        <f>IF(ISERROR(AF2/AE2),"",AF2/AE2)</f>
        <v>1.18</v>
      </c>
      <c r="AH2" s="56" t="s">
        <v>71</v>
      </c>
      <c r="AI2" s="38">
        <v>0.42799999999999999</v>
      </c>
      <c r="AJ2" s="37">
        <f>IF(ISERROR(V2*AI2),"",V2*AI2)</f>
        <v>5.5</v>
      </c>
      <c r="AK2" s="37">
        <f t="shared" ref="AK2:AK7" si="0">IF(ISERROR(V2+AG2+AJ2),"",V2+AG2+AJ2)</f>
        <v>19.52</v>
      </c>
      <c r="AL2" s="38">
        <v>8.5000000000000006E-2</v>
      </c>
      <c r="AM2" s="37">
        <f t="shared" ref="AM2:AM7" si="1">IF(ISERROR(AY2*AL2),"",AY2*AL2)</f>
        <v>2.2999999999999998</v>
      </c>
      <c r="AN2" s="38"/>
      <c r="AO2" s="37">
        <f t="shared" ref="AO2:AO7" si="2">IF(ISERROR(AY2*AN2),"",AY2*AN2)</f>
        <v>0</v>
      </c>
      <c r="AP2" s="38"/>
      <c r="AQ2" s="37">
        <f t="shared" ref="AQ2:AQ7" si="3">IF(ISERROR(AY2*AP2),"",AY2*AP2)</f>
        <v>0</v>
      </c>
      <c r="AR2" s="1"/>
      <c r="AT2" s="37">
        <f>IF(ISERROR(AY2*AS3),"",AY2*AS3)</f>
        <v>0</v>
      </c>
      <c r="AU2" s="37">
        <f>IF(ISERROR(AM2+AO2+AQ2+AT2),"",AM2+AO2+AQ2+AT2)</f>
        <v>2.2999999999999998</v>
      </c>
      <c r="AV2" s="37">
        <f t="shared" ref="AV2:AV7" si="4">IF(ISERROR(AK2+AU2),"",AK2+AU2)</f>
        <v>21.82</v>
      </c>
      <c r="AW2" s="39">
        <f>IF(ISERROR((AY2-AV2)/AY2),"",(AY2-AV2)/AY2)</f>
        <v>0.1948</v>
      </c>
      <c r="AX2" s="37"/>
      <c r="AY2" s="57">
        <v>27.1</v>
      </c>
      <c r="AZ2" s="10"/>
      <c r="BA2" s="10">
        <v>89.99</v>
      </c>
      <c r="BB2" s="38"/>
      <c r="BC2" s="39">
        <f>IF(ISERROR((BA2-AY2)/BA2),"",(BA2-AY2)/BA2)</f>
        <v>0.69889999999999997</v>
      </c>
      <c r="BD2" s="9">
        <v>1100</v>
      </c>
      <c r="BE2" s="37">
        <f>IF(ISERROR(AV2*BD2),"",AV2*BD2)</f>
        <v>24002</v>
      </c>
      <c r="BF2" s="37">
        <f>IF(ISERROR(AY2*BD2),"",AY2*BD2)</f>
        <v>29810</v>
      </c>
      <c r="BH2" s="2"/>
      <c r="BI2" s="2"/>
    </row>
    <row r="3" spans="1:61" ht="78.599999999999994" customHeight="1" x14ac:dyDescent="0.25">
      <c r="A3" s="31">
        <v>2</v>
      </c>
      <c r="B3" s="1"/>
      <c r="C3" s="1"/>
      <c r="D3" s="1" t="s">
        <v>5</v>
      </c>
      <c r="E3" s="1"/>
      <c r="F3" s="1" t="s">
        <v>58</v>
      </c>
      <c r="G3" s="1" t="s">
        <v>64</v>
      </c>
      <c r="H3" s="52" t="s">
        <v>67</v>
      </c>
      <c r="I3" s="52" t="s">
        <v>74</v>
      </c>
      <c r="J3" s="52" t="s">
        <v>65</v>
      </c>
      <c r="K3" s="53" t="s">
        <v>66</v>
      </c>
      <c r="L3" s="53" t="s">
        <v>69</v>
      </c>
      <c r="M3" s="53" t="s">
        <v>70</v>
      </c>
      <c r="N3" s="1"/>
      <c r="O3" s="1"/>
      <c r="P3" s="60" t="s">
        <v>83</v>
      </c>
      <c r="Q3" s="1"/>
      <c r="R3" s="1" t="s">
        <v>55</v>
      </c>
      <c r="S3" s="32">
        <v>126</v>
      </c>
      <c r="T3" s="33">
        <v>8.1</v>
      </c>
      <c r="U3" s="34">
        <v>15.56</v>
      </c>
      <c r="V3" s="35">
        <v>15.56</v>
      </c>
      <c r="W3" s="10"/>
      <c r="X3" s="1" t="s">
        <v>4</v>
      </c>
      <c r="Y3" s="54">
        <v>50</v>
      </c>
      <c r="Z3" s="54">
        <v>25</v>
      </c>
      <c r="AA3" s="55">
        <v>40</v>
      </c>
      <c r="AB3" s="54">
        <v>6.2</v>
      </c>
      <c r="AC3" s="54">
        <v>2</v>
      </c>
      <c r="AD3" s="48">
        <f t="shared" ref="AD3:AD7" si="5">IF(Y3="","",Y3*Z3*AA3/1000000)</f>
        <v>0.05</v>
      </c>
      <c r="AE3" s="36">
        <f t="shared" ref="AE3:AE7" si="6">IF(AC3="","",65/AD3*AC3)</f>
        <v>2600</v>
      </c>
      <c r="AF3" s="1">
        <v>3200</v>
      </c>
      <c r="AG3" s="37">
        <f t="shared" ref="AG3:AG7" si="7">IF(ISERROR(AF3/AE3),"",AF3/AE3)</f>
        <v>1.23</v>
      </c>
      <c r="AH3" s="56" t="s">
        <v>71</v>
      </c>
      <c r="AI3" s="38">
        <v>0.42799999999999999</v>
      </c>
      <c r="AJ3" s="37">
        <f>IF(ISERROR(V3*AI3),"",V3*AI3)</f>
        <v>6.66</v>
      </c>
      <c r="AK3" s="37">
        <f t="shared" si="0"/>
        <v>23.45</v>
      </c>
      <c r="AL3" s="38">
        <v>8.5000000000000006E-2</v>
      </c>
      <c r="AM3" s="37">
        <f t="shared" ref="AM3" si="8">IF(ISERROR(AY3*AL3),"",AY3*AL3)</f>
        <v>2.75</v>
      </c>
      <c r="AN3" s="38"/>
      <c r="AO3" s="37">
        <f t="shared" ref="AO3" si="9">IF(ISERROR(AY3*AN3),"",AY3*AN3)</f>
        <v>0</v>
      </c>
      <c r="AP3" s="38"/>
      <c r="AQ3" s="37">
        <f t="shared" ref="AQ3" si="10">IF(ISERROR(AY3*AP3),"",AY3*AP3)</f>
        <v>0</v>
      </c>
      <c r="AR3" s="1"/>
      <c r="AS3" s="38"/>
      <c r="AT3" s="37">
        <f>IF(ISERROR(AY3*AS4),"",AY3*AS4)</f>
        <v>0</v>
      </c>
      <c r="AU3" s="37">
        <f>IF(ISERROR(AM3+AO3+AQ3+AT3),"",AM3+AO3+AQ3+AT3)</f>
        <v>2.75</v>
      </c>
      <c r="AV3" s="37">
        <f t="shared" ref="AV3" si="11">IF(ISERROR(AK3+AU3),"",AK3+AU3)</f>
        <v>26.2</v>
      </c>
      <c r="AW3" s="39">
        <f>IF(ISERROR((AY3-AV3)/AY3),"",(AY3-AV3)/AY3)</f>
        <v>0.19089999999999999</v>
      </c>
      <c r="AX3" s="37"/>
      <c r="AY3" s="57">
        <v>32.380000000000003</v>
      </c>
      <c r="AZ3" s="10"/>
      <c r="BA3" s="10">
        <v>109.99</v>
      </c>
      <c r="BB3" s="38"/>
      <c r="BC3" s="39">
        <f t="shared" ref="BC3:BC7" si="12">IF(ISERROR((BA3-AY3)/BA3),"",(BA3-AY3)/BA3)</f>
        <v>0.7056</v>
      </c>
      <c r="BD3" s="9">
        <v>920</v>
      </c>
      <c r="BE3" s="37">
        <f t="shared" ref="BE3:BE7" si="13">IF(ISERROR(AV3*BD3),"",AV3*BD3)</f>
        <v>24104</v>
      </c>
      <c r="BF3" s="37">
        <f t="shared" ref="BF3:BF7" si="14">IF(ISERROR(AY3*BD3),"",AY3*BD3)</f>
        <v>29789.599999999999</v>
      </c>
      <c r="BH3" s="2"/>
      <c r="BI3" s="2"/>
    </row>
    <row r="4" spans="1:61" ht="114.75" x14ac:dyDescent="0.25">
      <c r="A4" s="31">
        <v>3</v>
      </c>
      <c r="B4" s="1"/>
      <c r="C4" s="1"/>
      <c r="D4" s="1" t="s">
        <v>5</v>
      </c>
      <c r="E4" s="1"/>
      <c r="F4" s="1" t="s">
        <v>58</v>
      </c>
      <c r="G4" s="53" t="s">
        <v>72</v>
      </c>
      <c r="H4" s="52" t="s">
        <v>73</v>
      </c>
      <c r="I4" s="52" t="s">
        <v>74</v>
      </c>
      <c r="J4" s="51" t="s">
        <v>76</v>
      </c>
      <c r="K4" s="53" t="s">
        <v>66</v>
      </c>
      <c r="L4" s="53" t="s">
        <v>68</v>
      </c>
      <c r="M4" s="53" t="s">
        <v>75</v>
      </c>
      <c r="N4" s="1"/>
      <c r="O4" s="1"/>
      <c r="P4" s="60" t="s">
        <v>84</v>
      </c>
      <c r="Q4" s="1"/>
      <c r="R4" s="1" t="s">
        <v>55</v>
      </c>
      <c r="S4" s="32">
        <v>76</v>
      </c>
      <c r="T4" s="33">
        <v>8.1</v>
      </c>
      <c r="U4" s="34">
        <v>9.3800000000000008</v>
      </c>
      <c r="V4" s="35">
        <v>9.3800000000000008</v>
      </c>
      <c r="W4" s="10"/>
      <c r="X4" s="1" t="s">
        <v>4</v>
      </c>
      <c r="Y4" s="54">
        <v>50</v>
      </c>
      <c r="Z4" s="54">
        <v>25</v>
      </c>
      <c r="AA4" s="55">
        <v>38</v>
      </c>
      <c r="AB4" s="54">
        <v>5.2</v>
      </c>
      <c r="AC4" s="54">
        <v>2</v>
      </c>
      <c r="AD4" s="48">
        <f>IF(Y4="","",Y4*Z4*AA4/1000000)</f>
        <v>4.8000000000000001E-2</v>
      </c>
      <c r="AE4" s="36">
        <f>IF(AC4="","",65/AD4*AC4)</f>
        <v>2708</v>
      </c>
      <c r="AF4" s="1">
        <v>3200</v>
      </c>
      <c r="AG4" s="37">
        <f>IF(ISERROR(AF4/AE4),"",AF4/AE4)</f>
        <v>1.18</v>
      </c>
      <c r="AH4" s="56" t="s">
        <v>71</v>
      </c>
      <c r="AI4" s="38">
        <v>0.42799999999999999</v>
      </c>
      <c r="AJ4" s="37">
        <f>IF(ISERROR(V4*AI4),"",V4*AI4)</f>
        <v>4.01</v>
      </c>
      <c r="AK4" s="37">
        <f t="shared" ref="AK4" si="15">IF(ISERROR(V4+AG4+AJ4),"",V4+AG4+AJ4)</f>
        <v>14.57</v>
      </c>
      <c r="AL4" s="38">
        <v>8.5000000000000006E-2</v>
      </c>
      <c r="AM4" s="37">
        <f t="shared" ref="AM4:AM5" si="16">IF(ISERROR(AY4*AL4),"",AY4*AL4)</f>
        <v>1.86</v>
      </c>
      <c r="AN4" s="38"/>
      <c r="AO4" s="37">
        <f t="shared" ref="AO4" si="17">IF(ISERROR(AY4*AN4),"",AY4*AN4)</f>
        <v>0</v>
      </c>
      <c r="AP4" s="38"/>
      <c r="AQ4" s="37">
        <f t="shared" ref="AQ4" si="18">IF(ISERROR(AY4*AP4),"",AY4*AP4)</f>
        <v>0</v>
      </c>
      <c r="AR4" s="1"/>
      <c r="AS4" s="38"/>
      <c r="AT4" s="37">
        <f>IF(ISERROR(AY4*AS5),"",AY4*AS5)</f>
        <v>0</v>
      </c>
      <c r="AU4" s="58">
        <f>IF(ISERROR(AM4+AO4+AQ4+AT4),"",AM4+AO4+AQ4+AT4)</f>
        <v>1.86</v>
      </c>
      <c r="AV4" s="58">
        <f t="shared" ref="AV4" si="19">IF(ISERROR(AK4+AU4),"",AK4+AU4)</f>
        <v>16.43</v>
      </c>
      <c r="AW4" s="59">
        <f>IF(ISERROR((AY4-AV4)/AY4),"",(AY4-AV4)/AY4)</f>
        <v>0.2477</v>
      </c>
      <c r="AX4" s="37" t="str">
        <f>IF(BB4="","",BA4*(1-BB4))</f>
        <v/>
      </c>
      <c r="AY4" s="57">
        <v>21.84</v>
      </c>
      <c r="AZ4" s="10"/>
      <c r="BA4" s="10">
        <v>89.99</v>
      </c>
      <c r="BB4" s="38"/>
      <c r="BC4" s="39">
        <f t="shared" ref="BC4" si="20">IF(ISERROR((BA4-AY4)/BA4),"",(BA4-AY4)/BA4)</f>
        <v>0.75729999999999997</v>
      </c>
      <c r="BD4" s="9">
        <v>1100</v>
      </c>
      <c r="BE4" s="37">
        <f t="shared" si="13"/>
        <v>18073</v>
      </c>
      <c r="BF4" s="37">
        <f t="shared" si="14"/>
        <v>24024</v>
      </c>
      <c r="BH4" s="2"/>
      <c r="BI4" s="2"/>
    </row>
    <row r="5" spans="1:61" ht="114.75" x14ac:dyDescent="0.25">
      <c r="A5" s="31">
        <v>4</v>
      </c>
      <c r="B5" s="1"/>
      <c r="C5" s="1"/>
      <c r="D5" s="1" t="s">
        <v>5</v>
      </c>
      <c r="E5" s="1"/>
      <c r="F5" s="1" t="s">
        <v>58</v>
      </c>
      <c r="G5" s="53" t="s">
        <v>72</v>
      </c>
      <c r="H5" s="52" t="s">
        <v>73</v>
      </c>
      <c r="I5" s="52" t="s">
        <v>74</v>
      </c>
      <c r="J5" s="51" t="s">
        <v>76</v>
      </c>
      <c r="K5" s="53" t="s">
        <v>66</v>
      </c>
      <c r="L5" s="53" t="s">
        <v>69</v>
      </c>
      <c r="M5" s="53" t="s">
        <v>75</v>
      </c>
      <c r="N5" s="1"/>
      <c r="O5" s="1"/>
      <c r="P5" s="60" t="s">
        <v>85</v>
      </c>
      <c r="Q5" s="1"/>
      <c r="R5" s="1" t="s">
        <v>55</v>
      </c>
      <c r="S5" s="32">
        <v>91</v>
      </c>
      <c r="T5" s="33">
        <v>8.1</v>
      </c>
      <c r="U5" s="34">
        <v>11.23</v>
      </c>
      <c r="V5" s="35">
        <v>11.23</v>
      </c>
      <c r="W5" s="10"/>
      <c r="X5" s="1" t="s">
        <v>4</v>
      </c>
      <c r="Y5" s="54">
        <v>50</v>
      </c>
      <c r="Z5" s="54">
        <v>25</v>
      </c>
      <c r="AA5" s="55">
        <v>40</v>
      </c>
      <c r="AB5" s="54">
        <v>6.2</v>
      </c>
      <c r="AC5" s="54">
        <v>2</v>
      </c>
      <c r="AD5" s="48">
        <f t="shared" ref="AD5" si="21">IF(Y5="","",Y5*Z5*AA5/1000000)</f>
        <v>0.05</v>
      </c>
      <c r="AE5" s="36">
        <f t="shared" ref="AE5" si="22">IF(AC5="","",65/AD5*AC5)</f>
        <v>2600</v>
      </c>
      <c r="AF5" s="1">
        <v>3200</v>
      </c>
      <c r="AG5" s="37">
        <f t="shared" ref="AG5" si="23">IF(ISERROR(AF5/AE5),"",AF5/AE5)</f>
        <v>1.23</v>
      </c>
      <c r="AH5" s="56" t="s">
        <v>71</v>
      </c>
      <c r="AI5" s="38">
        <v>0.42799999999999999</v>
      </c>
      <c r="AJ5" s="37">
        <f t="shared" ref="AJ5:AJ7" si="24">IF(ISERROR(V5*AI5),"",V5*AI5)</f>
        <v>4.8099999999999996</v>
      </c>
      <c r="AK5" s="37">
        <f t="shared" si="0"/>
        <v>17.27</v>
      </c>
      <c r="AL5" s="38">
        <v>8.5000000000000006E-2</v>
      </c>
      <c r="AM5" s="37">
        <f t="shared" si="16"/>
        <v>2.2599999999999998</v>
      </c>
      <c r="AN5" s="38"/>
      <c r="AO5" s="37">
        <f t="shared" si="2"/>
        <v>0</v>
      </c>
      <c r="AP5" s="38"/>
      <c r="AQ5" s="37">
        <f t="shared" si="3"/>
        <v>0</v>
      </c>
      <c r="AR5" s="1"/>
      <c r="AS5" s="38"/>
      <c r="AT5" s="37">
        <f t="shared" ref="AT5:AT7" si="25">IF(ISERROR(AY5*AS5),"",AY5*AS5)</f>
        <v>0</v>
      </c>
      <c r="AU5" s="37">
        <f t="shared" ref="AU5" si="26">IF(ISERROR(AM5+AO5+AQ5+AT5),"",AM5+AO5+AQ5+AT5)</f>
        <v>2.2599999999999998</v>
      </c>
      <c r="AV5" s="37">
        <f t="shared" ref="AV5" si="27">IF(ISERROR(AK5+AU5),"",AK5+AU5)</f>
        <v>19.53</v>
      </c>
      <c r="AW5" s="39">
        <f t="shared" ref="AW5" si="28">IF(ISERROR((AY5-AV5)/AY5),"",(AY5-AV5)/AY5)</f>
        <v>0.26579999999999998</v>
      </c>
      <c r="AX5" s="37" t="str">
        <f t="shared" ref="AX5:AX7" si="29">IF(BB5="","",BA5*(1-BB5))</f>
        <v/>
      </c>
      <c r="AY5" s="57">
        <v>26.6</v>
      </c>
      <c r="AZ5" s="10"/>
      <c r="BA5" s="10">
        <v>109.99</v>
      </c>
      <c r="BB5" s="38"/>
      <c r="BC5" s="39">
        <f t="shared" si="12"/>
        <v>0.75819999999999999</v>
      </c>
      <c r="BD5" s="9">
        <v>920</v>
      </c>
      <c r="BE5" s="37">
        <f t="shared" si="13"/>
        <v>17967.599999999999</v>
      </c>
      <c r="BF5" s="37">
        <f t="shared" si="14"/>
        <v>24472</v>
      </c>
      <c r="BH5" s="2"/>
      <c r="BI5" s="2"/>
    </row>
    <row r="6" spans="1:61" ht="72" customHeight="1" x14ac:dyDescent="0.25">
      <c r="A6" s="31">
        <v>5</v>
      </c>
      <c r="B6" s="1"/>
      <c r="C6" s="1"/>
      <c r="D6" s="1" t="s">
        <v>5</v>
      </c>
      <c r="E6" s="1"/>
      <c r="F6" s="1" t="s">
        <v>6</v>
      </c>
      <c r="G6" s="1" t="s">
        <v>77</v>
      </c>
      <c r="H6" s="1" t="s">
        <v>78</v>
      </c>
      <c r="I6" s="1" t="s">
        <v>79</v>
      </c>
      <c r="J6" s="51" t="s">
        <v>80</v>
      </c>
      <c r="K6" s="53" t="s">
        <v>66</v>
      </c>
      <c r="L6" s="53" t="s">
        <v>68</v>
      </c>
      <c r="M6" s="53" t="s">
        <v>81</v>
      </c>
      <c r="N6" s="1"/>
      <c r="O6" s="1"/>
      <c r="P6" s="60" t="s">
        <v>86</v>
      </c>
      <c r="Q6" s="1"/>
      <c r="R6" s="1" t="s">
        <v>55</v>
      </c>
      <c r="S6" s="32">
        <v>50</v>
      </c>
      <c r="T6" s="33">
        <v>8.1</v>
      </c>
      <c r="U6" s="34">
        <v>6.17</v>
      </c>
      <c r="V6" s="35">
        <v>6.17</v>
      </c>
      <c r="W6" s="10"/>
      <c r="X6" s="1" t="s">
        <v>3</v>
      </c>
      <c r="Y6" s="45">
        <v>42</v>
      </c>
      <c r="Z6" s="45">
        <v>32</v>
      </c>
      <c r="AA6" s="45">
        <v>30</v>
      </c>
      <c r="AB6" s="33">
        <v>3.2</v>
      </c>
      <c r="AC6" s="9">
        <v>2</v>
      </c>
      <c r="AD6" s="48">
        <f t="shared" si="5"/>
        <v>0.04</v>
      </c>
      <c r="AE6" s="36">
        <f t="shared" si="6"/>
        <v>3250</v>
      </c>
      <c r="AF6" s="1">
        <v>3200</v>
      </c>
      <c r="AG6" s="37">
        <f t="shared" si="7"/>
        <v>0.98</v>
      </c>
      <c r="AH6" s="56" t="s">
        <v>71</v>
      </c>
      <c r="AI6" s="38">
        <v>0.42799999999999999</v>
      </c>
      <c r="AJ6" s="37">
        <f t="shared" si="24"/>
        <v>2.64</v>
      </c>
      <c r="AK6" s="37">
        <f t="shared" si="0"/>
        <v>9.7899999999999991</v>
      </c>
      <c r="AL6" s="38">
        <v>8.5000000000000006E-2</v>
      </c>
      <c r="AM6" s="37">
        <f t="shared" si="1"/>
        <v>1.25</v>
      </c>
      <c r="AN6" s="38"/>
      <c r="AO6" s="37">
        <f t="shared" si="2"/>
        <v>0</v>
      </c>
      <c r="AP6" s="38"/>
      <c r="AQ6" s="37">
        <f t="shared" si="3"/>
        <v>0</v>
      </c>
      <c r="AR6" s="1"/>
      <c r="AS6" s="38"/>
      <c r="AT6" s="37">
        <f t="shared" si="25"/>
        <v>0</v>
      </c>
      <c r="AU6" s="37">
        <f t="shared" ref="AU6:AU7" si="30">IF(ISERROR(AM6+AO6+AQ6+AT6),"",AM6+AO6+AQ6+AT6)</f>
        <v>1.25</v>
      </c>
      <c r="AV6" s="37">
        <f t="shared" si="4"/>
        <v>11.04</v>
      </c>
      <c r="AW6" s="39">
        <f t="shared" ref="AW6:AW7" si="31">IF(ISERROR((AY6-AV6)/AY6),"",(AY6-AV6)/AY6)</f>
        <v>0.24740000000000001</v>
      </c>
      <c r="AX6" s="37" t="str">
        <f t="shared" si="29"/>
        <v/>
      </c>
      <c r="AY6" s="57">
        <v>14.67</v>
      </c>
      <c r="AZ6" s="10"/>
      <c r="BA6" s="10">
        <v>39.99</v>
      </c>
      <c r="BB6" s="38"/>
      <c r="BC6" s="39">
        <f t="shared" si="12"/>
        <v>0.63319999999999999</v>
      </c>
      <c r="BD6" s="9">
        <v>1100</v>
      </c>
      <c r="BE6" s="37">
        <f t="shared" si="13"/>
        <v>12144</v>
      </c>
      <c r="BF6" s="37">
        <f t="shared" si="14"/>
        <v>16137</v>
      </c>
      <c r="BH6" s="2"/>
      <c r="BI6" s="2"/>
    </row>
    <row r="7" spans="1:61" ht="77.099999999999994" customHeight="1" x14ac:dyDescent="0.25">
      <c r="A7" s="31">
        <v>6</v>
      </c>
      <c r="B7" s="1"/>
      <c r="C7" s="1"/>
      <c r="D7" s="1" t="s">
        <v>5</v>
      </c>
      <c r="E7" s="1"/>
      <c r="F7" s="1" t="s">
        <v>6</v>
      </c>
      <c r="G7" s="1" t="s">
        <v>77</v>
      </c>
      <c r="H7" s="1" t="s">
        <v>78</v>
      </c>
      <c r="I7" s="1" t="s">
        <v>79</v>
      </c>
      <c r="J7" s="51" t="s">
        <v>80</v>
      </c>
      <c r="K7" s="53" t="s">
        <v>66</v>
      </c>
      <c r="L7" s="53" t="s">
        <v>69</v>
      </c>
      <c r="M7" s="53" t="s">
        <v>81</v>
      </c>
      <c r="N7" s="1"/>
      <c r="O7" s="1"/>
      <c r="P7" s="60" t="s">
        <v>87</v>
      </c>
      <c r="Q7" s="1"/>
      <c r="R7" s="1" t="s">
        <v>55</v>
      </c>
      <c r="S7" s="32">
        <v>61</v>
      </c>
      <c r="T7" s="33">
        <v>8.1</v>
      </c>
      <c r="U7" s="34">
        <v>7.53</v>
      </c>
      <c r="V7" s="35">
        <v>7.53</v>
      </c>
      <c r="W7" s="10"/>
      <c r="X7" s="1" t="s">
        <v>3</v>
      </c>
      <c r="Y7" s="45">
        <v>42</v>
      </c>
      <c r="Z7" s="45">
        <v>32</v>
      </c>
      <c r="AA7" s="45">
        <v>32</v>
      </c>
      <c r="AB7" s="33">
        <v>4</v>
      </c>
      <c r="AC7" s="9">
        <v>2</v>
      </c>
      <c r="AD7" s="48">
        <f t="shared" si="5"/>
        <v>4.2999999999999997E-2</v>
      </c>
      <c r="AE7" s="36">
        <f t="shared" si="6"/>
        <v>3023</v>
      </c>
      <c r="AF7" s="1">
        <v>3200</v>
      </c>
      <c r="AG7" s="37">
        <f t="shared" si="7"/>
        <v>1.06</v>
      </c>
      <c r="AH7" s="56" t="s">
        <v>71</v>
      </c>
      <c r="AI7" s="38">
        <v>0.42799999999999999</v>
      </c>
      <c r="AJ7" s="37">
        <f t="shared" si="24"/>
        <v>3.22</v>
      </c>
      <c r="AK7" s="37">
        <f t="shared" si="0"/>
        <v>11.81</v>
      </c>
      <c r="AL7" s="38">
        <v>8.5000000000000006E-2</v>
      </c>
      <c r="AM7" s="37">
        <f t="shared" si="1"/>
        <v>1.57</v>
      </c>
      <c r="AN7" s="38"/>
      <c r="AO7" s="37">
        <f t="shared" si="2"/>
        <v>0</v>
      </c>
      <c r="AP7" s="38"/>
      <c r="AQ7" s="37">
        <f t="shared" si="3"/>
        <v>0</v>
      </c>
      <c r="AR7" s="1"/>
      <c r="AS7" s="38"/>
      <c r="AT7" s="37">
        <f t="shared" si="25"/>
        <v>0</v>
      </c>
      <c r="AU7" s="37">
        <f t="shared" si="30"/>
        <v>1.57</v>
      </c>
      <c r="AV7" s="37">
        <f t="shared" si="4"/>
        <v>13.38</v>
      </c>
      <c r="AW7" s="39">
        <f t="shared" si="31"/>
        <v>0.27600000000000002</v>
      </c>
      <c r="AX7" s="37" t="str">
        <f t="shared" si="29"/>
        <v/>
      </c>
      <c r="AY7" s="57">
        <v>18.48</v>
      </c>
      <c r="AZ7" s="10"/>
      <c r="BA7" s="10">
        <v>49.99</v>
      </c>
      <c r="BB7" s="38"/>
      <c r="BC7" s="39">
        <f t="shared" si="12"/>
        <v>0.63029999999999997</v>
      </c>
      <c r="BD7" s="9">
        <v>920</v>
      </c>
      <c r="BE7" s="37">
        <f t="shared" si="13"/>
        <v>12309.6</v>
      </c>
      <c r="BF7" s="37">
        <f t="shared" si="14"/>
        <v>17001.599999999999</v>
      </c>
      <c r="BH7" s="2"/>
      <c r="BI7" s="2"/>
    </row>
  </sheetData>
  <sheetProtection insertRows="0" deleteRows="0" sort="0"/>
  <protectedRanges>
    <protectedRange sqref="A2:H7 P8:AY246 J2:N3 P2:AR2 AT2:AW2 J4:K5 A8:J246 L4:N246 BA2:BD246 I6:K7 P3:AW7" name="Range1"/>
    <protectedRange sqref="AX2:AX7" name="Range1_1"/>
    <protectedRange sqref="K8:K249" name="Range1_2"/>
    <protectedRange sqref="O2:O244" name="Range1_3"/>
    <protectedRange sqref="AZ2:AZ244" name="Range1_4"/>
  </protectedRanges>
  <phoneticPr fontId="1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B4E372C-5538-48ED-999B-4CFC6F6A5323}">
          <x14:formula1>
            <xm:f>#REF!</xm:f>
          </x14:formula1>
          <xm:sqref>D2:D7</xm:sqref>
        </x14:dataValidation>
        <x14:dataValidation type="list" allowBlank="1" showInputMessage="1" showErrorMessage="1" xr:uid="{C3850D5F-359F-4F34-B1D9-23C00D75AE9A}">
          <x14:formula1>
            <xm:f>#REF!</xm:f>
          </x14:formula1>
          <xm:sqref>X2:X7</xm:sqref>
        </x14:dataValidation>
        <x14:dataValidation type="list" allowBlank="1" showInputMessage="1" showErrorMessage="1" xr:uid="{BDE22622-7BEB-4D33-92D4-5B935B5B5C1B}">
          <x14:formula1>
            <xm:f>#REF!</xm:f>
          </x14:formula1>
          <xm:sqref>R2:R7</xm:sqref>
        </x14:dataValidation>
        <x14:dataValidation type="list" allowBlank="1" showInputMessage="1" showErrorMessage="1" xr:uid="{E5355E5C-B8CC-4F0D-9FA0-BD75D93A0FAC}">
          <x14:formula1>
            <xm:f>#REF!</xm:f>
          </x14:formula1>
          <xm:sqref>E2:E7</xm:sqref>
        </x14:dataValidation>
        <x14:dataValidation type="list" allowBlank="1" showInputMessage="1" showErrorMessage="1" xr:uid="{E38656A5-B977-4AAA-B906-B91EAE59816C}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POE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2025-11-10T02:08:50Z</dcterms:modified>
</cp:coreProperties>
</file>