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736BE0FB-5B87-4021-9CDB-B5F099E1B4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3" i="5" l="1"/>
  <c r="AR3" i="5"/>
  <c r="AO3" i="5"/>
  <c r="AL3" i="5"/>
  <c r="AS3" i="5" s="1"/>
  <c r="AD3" i="5"/>
  <c r="AE3" i="5" s="1"/>
  <c r="AG3" i="5" s="1"/>
  <c r="U3" i="5"/>
  <c r="V3" i="5" s="1"/>
  <c r="AJ3" i="5" l="1"/>
  <c r="AT3" i="5"/>
  <c r="AX3" i="5" l="1"/>
  <c r="AU3" i="5"/>
  <c r="AR2" i="5" l="1"/>
  <c r="AO2" i="5"/>
  <c r="AL2" i="5" l="1"/>
  <c r="AS2" i="5" s="1"/>
  <c r="AY2" i="5"/>
  <c r="AD2" i="5"/>
  <c r="AE2" i="5" s="1"/>
  <c r="AG2" i="5" s="1"/>
  <c r="U2" i="5"/>
  <c r="V2" i="5" s="1"/>
  <c r="AJ2" i="5" s="1"/>
  <c r="AT2" i="5" l="1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<sst xmlns="http://schemas.openxmlformats.org/spreadsheetml/2006/main" count="73" uniqueCount="66">
  <si>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</si>
  <si>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</si>
  <si>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</si>
  <si>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</si>
  <si>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</si>
  <si>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</si>
  <si>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</si>
  <si>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</si>
  <si>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</si>
  <si>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</si>
  <si>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</si>
  <si>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</si>
  <si>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</si>
  <si>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</si>
  <si>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</si>
  <si>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</si>
  <si>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</si>
  <si>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</si>
  <si>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</si>
  <si>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</si>
  <si>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</si>
  <si>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</si>
  <si>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</si>
  <si>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</si>
  <si>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</si>
  <si>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</si>
  <si>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</si>
  <si>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</si>
  <si>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</si>
  <si>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</si>
  <si>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</si>
  <si>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</si>
  <si>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</si>
  <si>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</si>
  <si>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</si>
  <si>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</si>
  <si>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</si>
  <si>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</si>
  <si>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</si>
  <si>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</si>
  <si>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</si>
  <si>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</si>
  <si>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</si>
  <si>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</si>
  <si>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</si>
  <si>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</si>
  <si>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</si>
  <si>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</si>
  <si>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</si>
  <si>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</si>
  <si>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</si>
  <si>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</si>
  <si>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</si>
  <si>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</si>
  <si>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Comf Set</t>
    <phoneticPr fontId="68" type="noConversion"/>
  </si>
  <si>
    <t>8pc Comf Set</t>
    <phoneticPr fontId="68" type="noConversion"/>
  </si>
  <si>
    <t>Paige</t>
    <phoneticPr fontId="68" type="noConversion"/>
  </si>
  <si>
    <t>100% polyester</t>
    <phoneticPr fontId="68" type="noConversion"/>
  </si>
  <si>
    <t>Beige</t>
    <phoneticPr fontId="68" type="noConversion"/>
  </si>
  <si>
    <t>Grey</t>
    <phoneticPr fontId="68" type="noConversion"/>
  </si>
  <si>
    <r>
      <t>Comforter  front and pillow sham front:100% polyester gauze 110gsm with embroidery comforter back / pillow sham back/90 gsm microfiber Fitted sheet set: 90 gsm solid microfiber cushion cover : microfiber with embroidery Filling: 300gsm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 100% polyester bonded fiber with jump tack quilt</t>
    </r>
    <phoneticPr fontId="68" type="noConversion"/>
  </si>
  <si>
    <r>
      <t>Comforter  front and pillow sham front:100% polyester gauze 110gsm with embroiderycomforter back / pillow sham back/90 gsm microfiber  Fitted sheet set: 90 gsm solid microfiber cushion cover : microfiber with embroidery Filling: 300gsm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 100% polyester bonded fiber with jump tack quilt</t>
    </r>
    <phoneticPr fontId="68" type="noConversion"/>
  </si>
  <si>
    <t>King comf:260 Wx240 Lcm (1)51x76 cm (2) Pillow sham 51x76 (2) pillowcase 200x200+35cm (1) fitted sheet 45x45 cm(1) cushion  30x45(1) cushion</t>
    <phoneticPr fontId="68" type="noConversion"/>
  </si>
  <si>
    <t>King comf:260 Wx240 Lcm (1) comforter 51x76 cm (2) Pillow sham 51x76 (2) pillowcase 200x200+35cm (1) fitted sheet 45x45 cm(1) cushion  30x45(1) cushion</t>
    <phoneticPr fontId="68" type="noConversion"/>
  </si>
  <si>
    <t>WL10-352</t>
  </si>
  <si>
    <t>WL10-353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</si>
</sst>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_ [$¥-804]* #,##0.00_ ;_ [$¥-804]* \-#,##0.00_ ;_ [$¥-804]* &quot;-&quot;??_ ;_ @_ 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195" fontId="3" fillId="0" borderId="1" xfId="4" applyNumberFormat="1" applyBorder="1" applyAlignment="1">
      <alignment wrapText="1"/>
    </xf>
    <xf numFmtId="0" fontId="3" fillId="0" borderId="1" xfId="4" applyBorder="1" applyAlignment="1"/>
    <xf numFmtId="0" fontId="4" fillId="5" borderId="1" xfId="0" applyFont="1" applyFill="1" applyBorder="1" applyAlignment="1">
      <alignment horizontal="left" vertical="center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3"/>
  <sheetViews>
    <sheetView tabSelected="1" workbookViewId="0">
      <selection activeCell="J12" sqref="J12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37.28515625" style="3" customWidth="1"/>
    <col min="11" max="11" width="8.42578125" style="3" customWidth="1"/>
    <col min="12" max="12" width="21.42578125" style="1" customWidth="1"/>
    <col min="13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1" t="s">
        <v>4</v>
      </c>
      <c r="B1" s="11" t="s">
        <v>5</v>
      </c>
      <c r="C1" s="38" t="s">
        <v>6</v>
      </c>
      <c r="D1" s="39" t="s">
        <v>0</v>
      </c>
      <c r="E1" s="39" t="s">
        <v>2</v>
      </c>
      <c r="F1" s="13" t="s">
        <v>43</v>
      </c>
      <c r="G1" s="38" t="s">
        <v>7</v>
      </c>
      <c r="H1" s="12" t="s">
        <v>8</v>
      </c>
      <c r="I1" s="12" t="s">
        <v>45</v>
      </c>
      <c r="J1" s="12" t="s">
        <v>9</v>
      </c>
      <c r="K1" s="12" t="s">
        <v>49</v>
      </c>
      <c r="L1" s="46" t="s">
        <v>53</v>
      </c>
      <c r="M1" s="12" t="s">
        <v>10</v>
      </c>
      <c r="N1" s="38" t="s">
        <v>48</v>
      </c>
      <c r="O1" s="38" t="s">
        <v>11</v>
      </c>
      <c r="P1" s="38" t="s">
        <v>12</v>
      </c>
      <c r="Q1" s="38" t="s">
        <v>13</v>
      </c>
      <c r="R1" s="12" t="s">
        <v>46</v>
      </c>
      <c r="S1" s="14" t="s">
        <v>14</v>
      </c>
      <c r="T1" s="47" t="s">
        <v>15</v>
      </c>
      <c r="U1" s="15" t="s">
        <v>16</v>
      </c>
      <c r="V1" s="16" t="s">
        <v>17</v>
      </c>
      <c r="W1" s="17" t="s">
        <v>18</v>
      </c>
      <c r="X1" s="18" t="s">
        <v>1</v>
      </c>
      <c r="Y1" s="41" t="s">
        <v>19</v>
      </c>
      <c r="Z1" s="41" t="s">
        <v>20</v>
      </c>
      <c r="AA1" s="41" t="s">
        <v>21</v>
      </c>
      <c r="AB1" s="19" t="s">
        <v>22</v>
      </c>
      <c r="AC1" s="20" t="s">
        <v>23</v>
      </c>
      <c r="AD1" s="44" t="s">
        <v>24</v>
      </c>
      <c r="AE1" s="21" t="s">
        <v>25</v>
      </c>
      <c r="AF1" s="11" t="s">
        <v>26</v>
      </c>
      <c r="AG1" s="22" t="s">
        <v>27</v>
      </c>
      <c r="AH1" s="11" t="s">
        <v>28</v>
      </c>
      <c r="AI1" s="23" t="s">
        <v>29</v>
      </c>
      <c r="AJ1" s="24" t="s">
        <v>30</v>
      </c>
      <c r="AK1" s="23" t="s">
        <v>31</v>
      </c>
      <c r="AL1" s="22" t="s">
        <v>32</v>
      </c>
      <c r="AM1" s="18" t="s">
        <v>33</v>
      </c>
      <c r="AN1" s="23" t="s">
        <v>34</v>
      </c>
      <c r="AO1" s="22" t="s">
        <v>35</v>
      </c>
      <c r="AP1" s="18" t="s">
        <v>50</v>
      </c>
      <c r="AQ1" s="23" t="s">
        <v>51</v>
      </c>
      <c r="AR1" s="22" t="s">
        <v>52</v>
      </c>
      <c r="AS1" s="22" t="s">
        <v>36</v>
      </c>
      <c r="AT1" s="25" t="s">
        <v>37</v>
      </c>
      <c r="AU1" s="25" t="s">
        <v>38</v>
      </c>
      <c r="AV1" s="26" t="s">
        <v>39</v>
      </c>
      <c r="AW1" s="11" t="s">
        <v>40</v>
      </c>
      <c r="AX1" s="27" t="s">
        <v>41</v>
      </c>
      <c r="AY1" s="27" t="s">
        <v>42</v>
      </c>
      <c r="BA1" s="3"/>
      <c r="BB1" s="3"/>
    </row>
    <row r="2" spans="1:54" ht="45">
      <c r="A2" s="28">
        <v>1</v>
      </c>
      <c r="B2" s="29"/>
      <c r="C2" s="29"/>
      <c r="D2" s="29"/>
      <c r="E2" s="29"/>
      <c r="F2" s="29" t="s">
        <v>47</v>
      </c>
      <c r="G2" s="29" t="s">
        <v>56</v>
      </c>
      <c r="H2" s="29" t="s">
        <v>55</v>
      </c>
      <c r="I2" s="29" t="s">
        <v>54</v>
      </c>
      <c r="J2" s="49" t="s">
        <v>60</v>
      </c>
      <c r="K2" s="29" t="s">
        <v>57</v>
      </c>
      <c r="L2" s="49" t="s">
        <v>62</v>
      </c>
      <c r="M2" s="29" t="s">
        <v>58</v>
      </c>
      <c r="N2" s="29"/>
      <c r="O2" s="29"/>
      <c r="P2" s="50" t="s">
        <v>64</v>
      </c>
      <c r="Q2" s="29"/>
      <c r="R2" s="29" t="s">
        <v>44</v>
      </c>
      <c r="S2" s="30">
        <v>249</v>
      </c>
      <c r="T2" s="42">
        <v>8</v>
      </c>
      <c r="U2" s="32">
        <f>IF(ISERROR(S2/T2),"",S2/T2)</f>
        <v>31.13</v>
      </c>
      <c r="V2" s="33">
        <f t="shared" ref="V2" si="0">U2</f>
        <v>31.13</v>
      </c>
      <c r="W2" s="48"/>
      <c r="X2" s="29" t="s">
        <v>3</v>
      </c>
      <c r="Y2" s="42">
        <v>57</v>
      </c>
      <c r="Z2" s="42">
        <v>52</v>
      </c>
      <c r="AA2" s="42">
        <v>70</v>
      </c>
      <c r="AB2" s="31">
        <v>2</v>
      </c>
      <c r="AC2" s="10">
        <v>2</v>
      </c>
      <c r="AD2" s="45">
        <f>IF(Y2="","",Y2*Z2*AA2/1000000)</f>
        <v>0.20699999999999999</v>
      </c>
      <c r="AE2" s="34">
        <f>IF(AC2="","",65/AD2*AC2)</f>
        <v>628</v>
      </c>
      <c r="AF2" s="29">
        <v>3500</v>
      </c>
      <c r="AG2" s="35">
        <f>IF(ISERROR(AF2/AE2),"",AF2/AE2)</f>
        <v>5.57</v>
      </c>
      <c r="AH2" s="29"/>
      <c r="AI2" s="36">
        <v>0</v>
      </c>
      <c r="AJ2" s="35">
        <f>IF(ISERROR(V2*AI2),"",V2*AI2)</f>
        <v>0</v>
      </c>
      <c r="AK2" s="36">
        <v>0</v>
      </c>
      <c r="AL2" s="35">
        <f t="shared" ref="AL2" si="1">IF(ISERROR(AV2*AK2),"",AV2*AK2)</f>
        <v>0</v>
      </c>
      <c r="AM2" s="29"/>
      <c r="AN2" s="36">
        <v>0</v>
      </c>
      <c r="AO2" s="35">
        <f>IF(ISERROR(AV2*AN2),"",AV2*AN2)</f>
        <v>0</v>
      </c>
      <c r="AP2" s="29"/>
      <c r="AQ2" s="36"/>
      <c r="AR2" s="35">
        <f>IF(ISERROR(AV2*AQ2),"",AV2*AQ2)</f>
        <v>0</v>
      </c>
      <c r="AS2" s="35">
        <f>IF(ISERROR(AL2+AO2+AR2),"",AL2+AO2+AR2)</f>
        <v>0</v>
      </c>
      <c r="AT2" s="35">
        <f t="shared" ref="AT2" si="2">IF(ISERROR(V2+AS2),"",V2+AS2)</f>
        <v>31.13</v>
      </c>
      <c r="AU2" s="37">
        <f>IF(ISERROR((AV2-AT2)/AV2),"",(AV2-AT2)/AV2)</f>
        <v>0.1895</v>
      </c>
      <c r="AV2" s="9">
        <v>38.409999999999997</v>
      </c>
      <c r="AW2" s="10">
        <v>240</v>
      </c>
      <c r="AX2" s="35">
        <f t="shared" ref="AX2" si="3">IF(ISERROR(AT2*AW2),"",AT2*AW2)</f>
        <v>7471.2</v>
      </c>
      <c r="AY2" s="35">
        <f t="shared" ref="AY2" si="4">IF(ISERROR(AV2*AW2),"",AV2*AW2)</f>
        <v>9218.4</v>
      </c>
      <c r="BA2" s="40"/>
      <c r="BB2" s="3"/>
    </row>
    <row r="3" spans="1:54" ht="45">
      <c r="A3" s="28">
        <v>2</v>
      </c>
      <c r="B3" s="29"/>
      <c r="C3" s="29"/>
      <c r="D3" s="29"/>
      <c r="E3" s="29"/>
      <c r="F3" s="29" t="s">
        <v>47</v>
      </c>
      <c r="G3" s="29" t="s">
        <v>56</v>
      </c>
      <c r="H3" s="29" t="s">
        <v>55</v>
      </c>
      <c r="I3" s="29" t="s">
        <v>54</v>
      </c>
      <c r="J3" s="49" t="s">
        <v>61</v>
      </c>
      <c r="K3" s="29" t="s">
        <v>57</v>
      </c>
      <c r="L3" s="49" t="s">
        <v>63</v>
      </c>
      <c r="M3" s="29" t="s">
        <v>59</v>
      </c>
      <c r="N3" s="29"/>
      <c r="O3" s="29"/>
      <c r="P3" s="50" t="s">
        <v>65</v>
      </c>
      <c r="Q3" s="29"/>
      <c r="R3" s="29" t="s">
        <v>44</v>
      </c>
      <c r="S3" s="30">
        <v>249</v>
      </c>
      <c r="T3" s="42">
        <v>8</v>
      </c>
      <c r="U3" s="32">
        <f>IF(ISERROR(S3/T3),"",S3/T3)</f>
        <v>31.13</v>
      </c>
      <c r="V3" s="33">
        <f t="shared" ref="V3" si="5">U3</f>
        <v>31.13</v>
      </c>
      <c r="W3" s="48"/>
      <c r="X3" s="29" t="s">
        <v>3</v>
      </c>
      <c r="Y3" s="42">
        <v>57</v>
      </c>
      <c r="Z3" s="42">
        <v>52</v>
      </c>
      <c r="AA3" s="42">
        <v>70</v>
      </c>
      <c r="AB3" s="31">
        <v>2</v>
      </c>
      <c r="AC3" s="10">
        <v>2</v>
      </c>
      <c r="AD3" s="45">
        <f>IF(Y3="","",Y3*Z3*AA3/1000000)</f>
        <v>0.20699999999999999</v>
      </c>
      <c r="AE3" s="34">
        <f>IF(AC3="","",65/AD3*AC3)</f>
        <v>628</v>
      </c>
      <c r="AF3" s="29">
        <v>3500</v>
      </c>
      <c r="AG3" s="35">
        <f>IF(ISERROR(AF3/AE3),"",AF3/AE3)</f>
        <v>5.57</v>
      </c>
      <c r="AH3" s="29"/>
      <c r="AI3" s="36">
        <v>0</v>
      </c>
      <c r="AJ3" s="35">
        <f>IF(ISERROR(V3*AI3),"",V3*AI3)</f>
        <v>0</v>
      </c>
      <c r="AK3" s="36">
        <v>0</v>
      </c>
      <c r="AL3" s="35">
        <f t="shared" ref="AL3" si="6">IF(ISERROR(AV3*AK3),"",AV3*AK3)</f>
        <v>0</v>
      </c>
      <c r="AM3" s="29"/>
      <c r="AN3" s="36">
        <v>0</v>
      </c>
      <c r="AO3" s="35">
        <f>IF(ISERROR(AV3*AN3),"",AV3*AN3)</f>
        <v>0</v>
      </c>
      <c r="AP3" s="29"/>
      <c r="AQ3" s="36"/>
      <c r="AR3" s="35">
        <f>IF(ISERROR(AV3*AQ3),"",AV3*AQ3)</f>
        <v>0</v>
      </c>
      <c r="AS3" s="35">
        <f>IF(ISERROR(AL3+AO3+AR3),"",AL3+AO3+AR3)</f>
        <v>0</v>
      </c>
      <c r="AT3" s="35">
        <f t="shared" ref="AT3" si="7">IF(ISERROR(V3+AS3),"",V3+AS3)</f>
        <v>31.13</v>
      </c>
      <c r="AU3" s="37">
        <f>IF(ISERROR((AV3-AT3)/AV3),"",(AV3-AT3)/AV3)</f>
        <v>0.1895</v>
      </c>
      <c r="AV3" s="9">
        <v>38.409999999999997</v>
      </c>
      <c r="AW3" s="10">
        <v>150</v>
      </c>
      <c r="AX3" s="35">
        <f t="shared" ref="AX3" si="8">IF(ISERROR(AT3*AW3),"",AT3*AW3)</f>
        <v>4669.5</v>
      </c>
      <c r="AY3" s="35">
        <f t="shared" ref="AY3" si="9">IF(ISERROR(AV3*AW3),"",AV3*AW3)</f>
        <v>5761.5</v>
      </c>
      <c r="BA3" s="40"/>
      <c r="BB3" s="3"/>
    </row>
  </sheetData>
  <sheetProtection insertRows="0" deleteRows="0" sort="0"/>
  <protectedRanges>
    <protectedRange sqref="M2:AW241 A2:J241" name="Range1"/>
    <protectedRange sqref="K2:K246" name="Range1_1"/>
    <protectedRange sqref="L2:L241" name="Range1_2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D2:D3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X2:X3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R2:R3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E2:E3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2025-11-25T06:03:08Z</dcterms:modified>
</cp:coreProperties>
</file>