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liujie\Desktop\1\"/>
    </mc:Choice>
  </mc:AlternateContent>
  <xr:revisionPtr revIDLastSave="0" documentId="8_{D917B018-6D69-40F0-8C0A-B20DE2109DBC}" xr6:coauthVersionLast="47" xr6:coauthVersionMax="47" xr10:uidLastSave="{00000000-0000-0000-0000-000000000000}"/>
  <bookViews>
    <workbookView xWindow="-110" yWindow="-110" windowWidth="19420" windowHeight="11500" xr2:uid="{938C4FC5-09C4-4575-ACD6-55DAA31E7ABE}"/>
  </bookViews>
  <sheets>
    <sheet name="Item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CCESSORIES">'[2]x-Lists'!$AH$2:$AH$12</definedName>
    <definedName name="ALLOCATION">'[2]x-Lists'!$Q$2</definedName>
    <definedName name="AssortedSKU_Range">[3]Mapping!$J$2:$J$3</definedName>
    <definedName name="BIG_IDEAS">'[2]x-Lists'!$AU$2:$AU$17</definedName>
    <definedName name="BULKPREPACKTYPE">'[2]x-Lists'!$H$2:$H$4</definedName>
    <definedName name="BuyUnits_Range">[3]Mapping!$B$2:$B$55</definedName>
    <definedName name="ca_available_Range">[3]Mapping!$AB$2:$AB$5</definedName>
    <definedName name="ca_Compliant_Range">[3]Mapping!$BJ$2:$BJ$4</definedName>
    <definedName name="ca_CompliantReason_Range">[3]Mapping!$BL$2:$BL$13</definedName>
    <definedName name="ca_SisVendor_Range">[3]Mapping!$BH$2:$BH$3</definedName>
    <definedName name="ca_stuffedarticlesreg_Range">[3]Mapping!$AD$2:$AD$6</definedName>
    <definedName name="Case_Freight_Range">[3]Mapping!$F$2:$F$19</definedName>
    <definedName name="CFSCY">'[2]x-imports'!$A$2:$A$3</definedName>
    <definedName name="CLIMATE">'[2]x-Lists'!$O$2:$O$11</definedName>
    <definedName name="COLOR">'[2]x-Lists'!$AB$2:$AB$7</definedName>
    <definedName name="COLOR_FAMILY">'[2]x-Lists'!$AC$2:$AC$19</definedName>
    <definedName name="COO_Dest">[3]COO!$D$1:$D$3:'[3]COO'!$D$2</definedName>
    <definedName name="COOCountry_Range">[3]Mapping!$R$2:$R$245</definedName>
    <definedName name="COODest_Range">[3]Mapping!$P$2:$P$3</definedName>
    <definedName name="d">[4]Mapping!$AR$2:$AR$84</definedName>
    <definedName name="_xlnm.Database">'[2]x-Lists'!$A$2:$A$9</definedName>
    <definedName name="dealPricing_Range">[3]Mapping!$BD$2:$BD$3</definedName>
    <definedName name="Description1_Range">[3]Mapping!$AQ$2:$AQ$72</definedName>
    <definedName name="Description2_Range">[3]Mapping!$AR$2:$AR$84</definedName>
    <definedName name="DESTINATIONPORT">'[2]x-imports'!$B$2:$B$3</definedName>
    <definedName name="DIAMETER">'[2]x-Lists'!$AM$2:$AM$9</definedName>
    <definedName name="ENERGY_EFFICIENT">'[2]x-Lists'!$AJ$2:$AJ$7</definedName>
    <definedName name="EVENT">'[2]x-Lists'!$AQ$2:$AQ$8</definedName>
    <definedName name="FABRIC_WEIGHT">'[2]x-Lists'!$AI$2:$AI$5</definedName>
    <definedName name="Feature1_Range">[3]Mapping!$AG$2:$AG$20</definedName>
    <definedName name="Feature10_Range">[3]Mapping!$AP$2:$AP$20</definedName>
    <definedName name="Feature2_Range">[3]Mapping!$AH$2:$AH$25</definedName>
    <definedName name="Feature3_Range">[3]Mapping!$AI$2:$AI$7</definedName>
    <definedName name="Feature4_Range">[3]Mapping!$AJ$2:$AJ$6</definedName>
    <definedName name="Feature5_Range">[3]Mapping!$AK$2:$AK$15</definedName>
    <definedName name="Feature6_Range">[3]Mapping!$AL$2:$AL$17</definedName>
    <definedName name="Feature7_Range">[3]Mapping!$AM$2:$AM$21</definedName>
    <definedName name="Feature8_Range">[3]Mapping!$AN$2:$AN$9</definedName>
    <definedName name="Feature9_Range">[3]Mapping!$AO$2:$AO$5</definedName>
    <definedName name="FIFRACompliance_Range">[3]Mapping!$L$2:$L$10</definedName>
    <definedName name="FIFRAExemption_Range">[3]Mapping!$N$2:$N$3</definedName>
    <definedName name="FILL">'[2]x-Lists'!$AR$2:$AR$7</definedName>
    <definedName name="FOBPORT">'[2]x-imports'!$C$2:$C$40</definedName>
    <definedName name="FREIGHT">'[2]x-Lists'!$I$2:$I$5</definedName>
    <definedName name="gen_nontxtl_UOM_Range">[3]Mapping!$Z$2:$Z$11</definedName>
    <definedName name="gen_txtl_permlbl_careinstr_Range">[3]Mapping!$V$2:$V$9</definedName>
    <definedName name="gen_txtl_permlbl_fabrcont_Range">[3]Mapping!$X$2:$X$12</definedName>
    <definedName name="gen_txtl_permlbl_vendinfo_Range">[3]Mapping!$T$2:$T$8</definedName>
    <definedName name="GENDER">'[2]x-Lists'!$AD$2:$AD$5</definedName>
    <definedName name="HOLIDAY">'[2]x-Lists'!$AP$2:$AP$10</definedName>
    <definedName name="LicensedProduct_Range">[3]Mapping!$AF$2:$AF$3</definedName>
    <definedName name="LIFESTYLE">'[2]x-Lists'!$T$2:$T$5</definedName>
    <definedName name="LOCALIZATION__PRICEPOINT">'[2]x-Lists'!$Z$2:$Z$5</definedName>
    <definedName name="MATERIAL">'[2]x-Lists'!$AE$2:$AE$83</definedName>
    <definedName name="PACK_SET">'[2]x-Lists'!$AO$2:$AO$34</definedName>
    <definedName name="PATTERN">'[2]x-Lists'!$AF$2:$AF$49</definedName>
    <definedName name="PAYMENTTERMS">'[2]x-imports'!$E$2:$E$3</definedName>
    <definedName name="PO_BUY_TYPE">'[2]x-Lists'!$W$2:$W$5</definedName>
    <definedName name="PORT_IFF">[5]a!$A$10:$B$35</definedName>
    <definedName name="Preticketed_Range">[3]Mapping!$H$2:$H$3</definedName>
    <definedName name="QUEUING">'[2]x-Lists'!$P$2</definedName>
    <definedName name="QUEUING_ITEMS">'[2]x-Lists'!$Y$2:$Y$50</definedName>
    <definedName name="retailAK_O_YN_Range">[3]Mapping!$AV$2:$AV$3</definedName>
    <definedName name="retailCA_O_YN_Range">[3]Mapping!$AZ$2:$AZ$3</definedName>
    <definedName name="retailHA_O_YN_Range">[3]Mapping!$BB$2:$BB$3</definedName>
    <definedName name="retailPR_O_YN_Range">[3]Mapping!$AX$2:$AX$3</definedName>
    <definedName name="retailUS_O_YN_Range">[3]Mapping!$AT$2:$AT$3</definedName>
    <definedName name="SCORECARD">'[2]x-Lists'!$E$2:$E$5</definedName>
    <definedName name="SEASON">'[2]x-Lists'!$L$2:$L$6</definedName>
    <definedName name="SellUnits_Range">[3]Mapping!$D$2:$D$53</definedName>
    <definedName name="SHAPE">'[2]x-Lists'!$AK$2:$AK$10</definedName>
    <definedName name="SHIPTO">'[2]x-Lists'!$B$2:$B$6</definedName>
    <definedName name="SIZE">'[2]x-Lists'!$AL$2:$AL$66</definedName>
    <definedName name="SPECIAL_PROCESSING">'[2]x-Lists'!$R$2:$R$15</definedName>
    <definedName name="suggestedMessage_Range">[3]Mapping!$BF$2:$BF$3</definedName>
    <definedName name="TESTING">'[2]x-Lists'!$AV$2:$AV$3</definedName>
    <definedName name="TEXTILE_ITEM">'[2]x-Lists'!$AG$2:$AG$62</definedName>
    <definedName name="THEME">'[2]x-Lists'!$AS$2:$AS$14</definedName>
    <definedName name="THREAD_COUNT">'[2]x-Lists'!$AN$2:$AN$27</definedName>
    <definedName name="TICKETTYPE">'[2]x-Lists'!$N$2:$N$8</definedName>
    <definedName name="TREATMENT">'[2]x-Lists'!$AT$2:$AT$28</definedName>
    <definedName name="WEB_SIZE_CHART">'[2]x-Lists'!$X$2:$X$46</definedName>
    <definedName name="YESNO">'[2]x-Lists'!$D$2:$D$3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D41" i="1" l="1"/>
  <c r="BA41" i="1"/>
  <c r="AZ41" i="1"/>
  <c r="AW41" i="1" s="1"/>
  <c r="AS41" i="1"/>
  <c r="AP41" i="1"/>
  <c r="AN41" i="1"/>
  <c r="AL41" i="1"/>
  <c r="AT41" i="1" s="1"/>
  <c r="AI41" i="1"/>
  <c r="AC41" i="1"/>
  <c r="AD41" i="1" s="1"/>
  <c r="AF41" i="1" s="1"/>
  <c r="AJ41" i="1" s="1"/>
  <c r="R41" i="1"/>
  <c r="T41" i="1" s="1"/>
  <c r="BD40" i="1"/>
  <c r="BA40" i="1"/>
  <c r="AZ40" i="1"/>
  <c r="AW40" i="1" s="1"/>
  <c r="AS40" i="1"/>
  <c r="AP40" i="1"/>
  <c r="AN40" i="1"/>
  <c r="AL40" i="1"/>
  <c r="AI40" i="1"/>
  <c r="AC40" i="1"/>
  <c r="AD40" i="1" s="1"/>
  <c r="AF40" i="1" s="1"/>
  <c r="AJ40" i="1" s="1"/>
  <c r="R40" i="1"/>
  <c r="T40" i="1" s="1"/>
  <c r="BD39" i="1"/>
  <c r="BA39" i="1"/>
  <c r="AZ39" i="1"/>
  <c r="AW39" i="1" s="1"/>
  <c r="AS39" i="1"/>
  <c r="AP39" i="1"/>
  <c r="AN39" i="1"/>
  <c r="AL39" i="1"/>
  <c r="AI39" i="1"/>
  <c r="AC39" i="1"/>
  <c r="AD39" i="1" s="1"/>
  <c r="AF39" i="1" s="1"/>
  <c r="AJ39" i="1" s="1"/>
  <c r="R39" i="1"/>
  <c r="T39" i="1" s="1"/>
  <c r="BD38" i="1"/>
  <c r="BA38" i="1"/>
  <c r="AZ38" i="1"/>
  <c r="AW38" i="1" s="1"/>
  <c r="AS38" i="1"/>
  <c r="AP38" i="1"/>
  <c r="AN38" i="1"/>
  <c r="AL38" i="1"/>
  <c r="AI38" i="1"/>
  <c r="AC38" i="1"/>
  <c r="AD38" i="1" s="1"/>
  <c r="AF38" i="1" s="1"/>
  <c r="R38" i="1"/>
  <c r="T38" i="1" s="1"/>
  <c r="BD37" i="1"/>
  <c r="BA37" i="1"/>
  <c r="AZ37" i="1"/>
  <c r="AW37" i="1" s="1"/>
  <c r="AS37" i="1"/>
  <c r="AP37" i="1"/>
  <c r="AN37" i="1"/>
  <c r="AL37" i="1"/>
  <c r="AI37" i="1"/>
  <c r="AC37" i="1"/>
  <c r="AD37" i="1" s="1"/>
  <c r="AF37" i="1" s="1"/>
  <c r="R37" i="1"/>
  <c r="T37" i="1" s="1"/>
  <c r="BD36" i="1"/>
  <c r="BA36" i="1"/>
  <c r="AZ36" i="1"/>
  <c r="AW36" i="1"/>
  <c r="AS36" i="1"/>
  <c r="AP36" i="1"/>
  <c r="AN36" i="1"/>
  <c r="AL36" i="1"/>
  <c r="AI36" i="1"/>
  <c r="AC36" i="1"/>
  <c r="AD36" i="1" s="1"/>
  <c r="AF36" i="1" s="1"/>
  <c r="R36" i="1"/>
  <c r="T36" i="1" s="1"/>
  <c r="BD35" i="1"/>
  <c r="BA35" i="1"/>
  <c r="AZ35" i="1"/>
  <c r="AW35" i="1"/>
  <c r="AS35" i="1"/>
  <c r="AP35" i="1"/>
  <c r="AN35" i="1"/>
  <c r="AL35" i="1"/>
  <c r="AI35" i="1"/>
  <c r="AC35" i="1"/>
  <c r="AD35" i="1" s="1"/>
  <c r="AF35" i="1" s="1"/>
  <c r="R35" i="1"/>
  <c r="T35" i="1" s="1"/>
  <c r="BD34" i="1"/>
  <c r="BA34" i="1"/>
  <c r="AZ34" i="1"/>
  <c r="AW34" i="1" s="1"/>
  <c r="AS34" i="1"/>
  <c r="AP34" i="1"/>
  <c r="AN34" i="1"/>
  <c r="AL34" i="1"/>
  <c r="AI34" i="1"/>
  <c r="AC34" i="1"/>
  <c r="AD34" i="1" s="1"/>
  <c r="AF34" i="1" s="1"/>
  <c r="R34" i="1"/>
  <c r="T34" i="1" s="1"/>
  <c r="BD33" i="1"/>
  <c r="BA33" i="1"/>
  <c r="AZ33" i="1"/>
  <c r="AW33" i="1" s="1"/>
  <c r="AS33" i="1"/>
  <c r="AP33" i="1"/>
  <c r="AN33" i="1"/>
  <c r="AL33" i="1"/>
  <c r="AI33" i="1"/>
  <c r="AC33" i="1"/>
  <c r="AD33" i="1" s="1"/>
  <c r="AF33" i="1" s="1"/>
  <c r="R33" i="1"/>
  <c r="T33" i="1" s="1"/>
  <c r="BD32" i="1"/>
  <c r="BA32" i="1"/>
  <c r="AZ32" i="1"/>
  <c r="AW32" i="1" s="1"/>
  <c r="AS32" i="1"/>
  <c r="AP32" i="1"/>
  <c r="AN32" i="1"/>
  <c r="AL32" i="1"/>
  <c r="AI32" i="1"/>
  <c r="AC32" i="1"/>
  <c r="AD32" i="1" s="1"/>
  <c r="AF32" i="1" s="1"/>
  <c r="R32" i="1"/>
  <c r="T32" i="1" s="1"/>
  <c r="BD31" i="1"/>
  <c r="BA31" i="1"/>
  <c r="AZ31" i="1"/>
  <c r="AW31" i="1" s="1"/>
  <c r="AS31" i="1"/>
  <c r="AP31" i="1"/>
  <c r="AN31" i="1"/>
  <c r="AL31" i="1"/>
  <c r="AI31" i="1"/>
  <c r="AC31" i="1"/>
  <c r="AD31" i="1" s="1"/>
  <c r="AF31" i="1" s="1"/>
  <c r="R31" i="1"/>
  <c r="T31" i="1" s="1"/>
  <c r="BD30" i="1"/>
  <c r="BA30" i="1"/>
  <c r="AZ30" i="1"/>
  <c r="AW30" i="1" s="1"/>
  <c r="AS30" i="1"/>
  <c r="AP30" i="1"/>
  <c r="AN30" i="1"/>
  <c r="AL30" i="1"/>
  <c r="AI30" i="1"/>
  <c r="AC30" i="1"/>
  <c r="AD30" i="1" s="1"/>
  <c r="AF30" i="1" s="1"/>
  <c r="R30" i="1"/>
  <c r="T30" i="1" s="1"/>
  <c r="BD29" i="1"/>
  <c r="BA29" i="1"/>
  <c r="AZ29" i="1"/>
  <c r="AW29" i="1"/>
  <c r="AS29" i="1"/>
  <c r="AP29" i="1"/>
  <c r="AN29" i="1"/>
  <c r="AL29" i="1"/>
  <c r="AI29" i="1"/>
  <c r="AC29" i="1"/>
  <c r="AD29" i="1" s="1"/>
  <c r="AF29" i="1" s="1"/>
  <c r="R29" i="1"/>
  <c r="T29" i="1" s="1"/>
  <c r="BD28" i="1"/>
  <c r="BA28" i="1"/>
  <c r="AZ28" i="1"/>
  <c r="AW28" i="1"/>
  <c r="AS28" i="1"/>
  <c r="AP28" i="1"/>
  <c r="AN28" i="1"/>
  <c r="AL28" i="1"/>
  <c r="AI28" i="1"/>
  <c r="AC28" i="1"/>
  <c r="AD28" i="1" s="1"/>
  <c r="AF28" i="1" s="1"/>
  <c r="R28" i="1"/>
  <c r="T28" i="1" s="1"/>
  <c r="BD27" i="1"/>
  <c r="BA27" i="1"/>
  <c r="AZ27" i="1"/>
  <c r="AW27" i="1" s="1"/>
  <c r="AS27" i="1"/>
  <c r="AP27" i="1"/>
  <c r="AN27" i="1"/>
  <c r="AL27" i="1"/>
  <c r="AI27" i="1"/>
  <c r="AC27" i="1"/>
  <c r="AD27" i="1" s="1"/>
  <c r="AF27" i="1" s="1"/>
  <c r="R27" i="1"/>
  <c r="T27" i="1" s="1"/>
  <c r="BD26" i="1"/>
  <c r="BA26" i="1"/>
  <c r="AZ26" i="1"/>
  <c r="AW26" i="1" s="1"/>
  <c r="AS26" i="1"/>
  <c r="AP26" i="1"/>
  <c r="AN26" i="1"/>
  <c r="AL26" i="1"/>
  <c r="AI26" i="1"/>
  <c r="AC26" i="1"/>
  <c r="AD26" i="1" s="1"/>
  <c r="AF26" i="1" s="1"/>
  <c r="R26" i="1"/>
  <c r="T26" i="1" s="1"/>
  <c r="BD25" i="1"/>
  <c r="BA25" i="1"/>
  <c r="AZ25" i="1"/>
  <c r="AW25" i="1" s="1"/>
  <c r="AS25" i="1"/>
  <c r="AP25" i="1"/>
  <c r="AN25" i="1"/>
  <c r="AL25" i="1"/>
  <c r="AI25" i="1"/>
  <c r="AC25" i="1"/>
  <c r="AD25" i="1" s="1"/>
  <c r="AF25" i="1" s="1"/>
  <c r="R25" i="1"/>
  <c r="T25" i="1" s="1"/>
  <c r="BD24" i="1"/>
  <c r="BA24" i="1"/>
  <c r="AZ24" i="1"/>
  <c r="AW24" i="1" s="1"/>
  <c r="AS24" i="1"/>
  <c r="AP24" i="1"/>
  <c r="AN24" i="1"/>
  <c r="AL24" i="1"/>
  <c r="AI24" i="1"/>
  <c r="AC24" i="1"/>
  <c r="AD24" i="1" s="1"/>
  <c r="AF24" i="1" s="1"/>
  <c r="R24" i="1"/>
  <c r="T24" i="1" s="1"/>
  <c r="BD23" i="1"/>
  <c r="BA23" i="1"/>
  <c r="AZ23" i="1"/>
  <c r="AW23" i="1" s="1"/>
  <c r="AS23" i="1"/>
  <c r="AP23" i="1"/>
  <c r="AN23" i="1"/>
  <c r="AL23" i="1"/>
  <c r="AI23" i="1"/>
  <c r="AC23" i="1"/>
  <c r="AD23" i="1" s="1"/>
  <c r="AF23" i="1" s="1"/>
  <c r="R23" i="1"/>
  <c r="T23" i="1" s="1"/>
  <c r="BD22" i="1"/>
  <c r="BA22" i="1"/>
  <c r="AZ22" i="1"/>
  <c r="AW22" i="1" s="1"/>
  <c r="AS22" i="1"/>
  <c r="AP22" i="1"/>
  <c r="AN22" i="1"/>
  <c r="AL22" i="1"/>
  <c r="AI22" i="1"/>
  <c r="AC22" i="1"/>
  <c r="AD22" i="1" s="1"/>
  <c r="AF22" i="1" s="1"/>
  <c r="R22" i="1"/>
  <c r="T22" i="1" s="1"/>
  <c r="BD21" i="1"/>
  <c r="BA21" i="1"/>
  <c r="AZ21" i="1"/>
  <c r="AW21" i="1" s="1"/>
  <c r="AS21" i="1"/>
  <c r="AP21" i="1"/>
  <c r="AN21" i="1"/>
  <c r="AL21" i="1"/>
  <c r="AI21" i="1"/>
  <c r="AC21" i="1"/>
  <c r="AD21" i="1" s="1"/>
  <c r="AF21" i="1" s="1"/>
  <c r="R21" i="1"/>
  <c r="T21" i="1" s="1"/>
  <c r="BD20" i="1"/>
  <c r="BA20" i="1"/>
  <c r="AZ20" i="1"/>
  <c r="AW20" i="1" s="1"/>
  <c r="AS20" i="1"/>
  <c r="AP20" i="1"/>
  <c r="AN20" i="1"/>
  <c r="AL20" i="1"/>
  <c r="AI20" i="1"/>
  <c r="AC20" i="1"/>
  <c r="AD20" i="1" s="1"/>
  <c r="AF20" i="1" s="1"/>
  <c r="R20" i="1"/>
  <c r="T20" i="1" s="1"/>
  <c r="BD19" i="1"/>
  <c r="BA19" i="1"/>
  <c r="AZ19" i="1"/>
  <c r="AW19" i="1" s="1"/>
  <c r="AS19" i="1"/>
  <c r="AP19" i="1"/>
  <c r="AN19" i="1"/>
  <c r="AL19" i="1"/>
  <c r="AI19" i="1"/>
  <c r="AC19" i="1"/>
  <c r="AD19" i="1" s="1"/>
  <c r="AF19" i="1" s="1"/>
  <c r="AJ19" i="1" s="1"/>
  <c r="R19" i="1"/>
  <c r="T19" i="1" s="1"/>
  <c r="BD18" i="1"/>
  <c r="BA18" i="1"/>
  <c r="AZ18" i="1"/>
  <c r="AW18" i="1" s="1"/>
  <c r="AS18" i="1"/>
  <c r="AP18" i="1"/>
  <c r="AN18" i="1"/>
  <c r="AL18" i="1"/>
  <c r="AI18" i="1"/>
  <c r="AC18" i="1"/>
  <c r="AD18" i="1" s="1"/>
  <c r="AF18" i="1" s="1"/>
  <c r="R18" i="1"/>
  <c r="T18" i="1" s="1"/>
  <c r="BD17" i="1"/>
  <c r="BA17" i="1"/>
  <c r="AZ17" i="1"/>
  <c r="AW17" i="1" s="1"/>
  <c r="AS17" i="1"/>
  <c r="AP17" i="1"/>
  <c r="AN17" i="1"/>
  <c r="AL17" i="1"/>
  <c r="AI17" i="1"/>
  <c r="AC17" i="1"/>
  <c r="AD17" i="1" s="1"/>
  <c r="AF17" i="1" s="1"/>
  <c r="R17" i="1"/>
  <c r="T17" i="1" s="1"/>
  <c r="BD16" i="1"/>
  <c r="BA16" i="1"/>
  <c r="AZ16" i="1"/>
  <c r="AW16" i="1" s="1"/>
  <c r="AS16" i="1"/>
  <c r="AP16" i="1"/>
  <c r="AN16" i="1"/>
  <c r="AL16" i="1"/>
  <c r="AI16" i="1"/>
  <c r="AC16" i="1"/>
  <c r="AD16" i="1" s="1"/>
  <c r="AF16" i="1" s="1"/>
  <c r="AJ16" i="1" s="1"/>
  <c r="R16" i="1"/>
  <c r="T16" i="1" s="1"/>
  <c r="BD15" i="1"/>
  <c r="BA15" i="1"/>
  <c r="AZ15" i="1"/>
  <c r="AW15" i="1" s="1"/>
  <c r="AS15" i="1"/>
  <c r="AP15" i="1"/>
  <c r="AN15" i="1"/>
  <c r="AL15" i="1"/>
  <c r="AI15" i="1"/>
  <c r="AC15" i="1"/>
  <c r="AD15" i="1" s="1"/>
  <c r="AF15" i="1" s="1"/>
  <c r="R15" i="1"/>
  <c r="T15" i="1" s="1"/>
  <c r="BD14" i="1"/>
  <c r="BA14" i="1"/>
  <c r="AZ14" i="1"/>
  <c r="AW14" i="1" s="1"/>
  <c r="AS14" i="1"/>
  <c r="AP14" i="1"/>
  <c r="AN14" i="1"/>
  <c r="AL14" i="1"/>
  <c r="AI14" i="1"/>
  <c r="AC14" i="1"/>
  <c r="AD14" i="1" s="1"/>
  <c r="AF14" i="1" s="1"/>
  <c r="R14" i="1"/>
  <c r="T14" i="1" s="1"/>
  <c r="BD13" i="1"/>
  <c r="BA13" i="1"/>
  <c r="AZ13" i="1"/>
  <c r="AW13" i="1" s="1"/>
  <c r="AS13" i="1"/>
  <c r="AP13" i="1"/>
  <c r="AN13" i="1"/>
  <c r="AL13" i="1"/>
  <c r="AI13" i="1"/>
  <c r="AC13" i="1"/>
  <c r="AD13" i="1" s="1"/>
  <c r="AF13" i="1" s="1"/>
  <c r="R13" i="1"/>
  <c r="T13" i="1" s="1"/>
  <c r="BD12" i="1"/>
  <c r="BA12" i="1"/>
  <c r="AZ12" i="1"/>
  <c r="AW12" i="1" s="1"/>
  <c r="AS12" i="1"/>
  <c r="AP12" i="1"/>
  <c r="AN12" i="1"/>
  <c r="AL12" i="1"/>
  <c r="AI12" i="1"/>
  <c r="AC12" i="1"/>
  <c r="AD12" i="1" s="1"/>
  <c r="AF12" i="1" s="1"/>
  <c r="R12" i="1"/>
  <c r="T12" i="1" s="1"/>
  <c r="BD11" i="1"/>
  <c r="BA11" i="1"/>
  <c r="AZ11" i="1"/>
  <c r="AW11" i="1" s="1"/>
  <c r="AS11" i="1"/>
  <c r="AP11" i="1"/>
  <c r="AN11" i="1"/>
  <c r="AL11" i="1"/>
  <c r="AI11" i="1"/>
  <c r="AC11" i="1"/>
  <c r="AD11" i="1" s="1"/>
  <c r="AF11" i="1" s="1"/>
  <c r="AJ11" i="1" s="1"/>
  <c r="R11" i="1"/>
  <c r="T11" i="1" s="1"/>
  <c r="BD10" i="1"/>
  <c r="BA10" i="1"/>
  <c r="AZ10" i="1"/>
  <c r="AW10" i="1"/>
  <c r="AS10" i="1"/>
  <c r="AP10" i="1"/>
  <c r="AN10" i="1"/>
  <c r="AL10" i="1"/>
  <c r="AI10" i="1"/>
  <c r="AC10" i="1"/>
  <c r="AD10" i="1" s="1"/>
  <c r="AF10" i="1" s="1"/>
  <c r="R10" i="1"/>
  <c r="T10" i="1" s="1"/>
  <c r="BD9" i="1"/>
  <c r="BA9" i="1"/>
  <c r="AW9" i="1"/>
  <c r="AS9" i="1"/>
  <c r="AP9" i="1"/>
  <c r="AN9" i="1"/>
  <c r="AL9" i="1"/>
  <c r="AI9" i="1"/>
  <c r="AD9" i="1"/>
  <c r="AF9" i="1" s="1"/>
  <c r="AJ9" i="1" s="1"/>
  <c r="AC9" i="1"/>
  <c r="T9" i="1"/>
  <c r="BD8" i="1"/>
  <c r="BA8" i="1"/>
  <c r="AW8" i="1"/>
  <c r="AS8" i="1"/>
  <c r="AP8" i="1"/>
  <c r="AN8" i="1"/>
  <c r="AL8" i="1"/>
  <c r="AI8" i="1"/>
  <c r="AD8" i="1"/>
  <c r="AF8" i="1" s="1"/>
  <c r="AC8" i="1"/>
  <c r="T8" i="1"/>
  <c r="BD7" i="1"/>
  <c r="BA7" i="1"/>
  <c r="AW7" i="1"/>
  <c r="AS7" i="1"/>
  <c r="AP7" i="1"/>
  <c r="AN7" i="1"/>
  <c r="AL7" i="1"/>
  <c r="AI7" i="1"/>
  <c r="AD7" i="1"/>
  <c r="AF7" i="1" s="1"/>
  <c r="AC7" i="1"/>
  <c r="T7" i="1"/>
  <c r="BD6" i="1"/>
  <c r="BA6" i="1"/>
  <c r="AW6" i="1"/>
  <c r="AS6" i="1"/>
  <c r="AP6" i="1"/>
  <c r="AN6" i="1"/>
  <c r="AL6" i="1"/>
  <c r="AI6" i="1"/>
  <c r="AD6" i="1"/>
  <c r="AF6" i="1" s="1"/>
  <c r="AC6" i="1"/>
  <c r="T6" i="1"/>
  <c r="BD5" i="1"/>
  <c r="BA5" i="1"/>
  <c r="AZ5" i="1"/>
  <c r="AW5" i="1"/>
  <c r="AS5" i="1"/>
  <c r="AP5" i="1"/>
  <c r="AN5" i="1"/>
  <c r="AL5" i="1"/>
  <c r="AI5" i="1"/>
  <c r="AC5" i="1"/>
  <c r="AD5" i="1" s="1"/>
  <c r="AF5" i="1" s="1"/>
  <c r="R5" i="1"/>
  <c r="T5" i="1" s="1"/>
  <c r="BD4" i="1"/>
  <c r="BA4" i="1"/>
  <c r="AZ4" i="1"/>
  <c r="AW4" i="1" s="1"/>
  <c r="AS4" i="1"/>
  <c r="AP4" i="1"/>
  <c r="AN4" i="1"/>
  <c r="AL4" i="1"/>
  <c r="AI4" i="1"/>
  <c r="AC4" i="1"/>
  <c r="AD4" i="1" s="1"/>
  <c r="AF4" i="1" s="1"/>
  <c r="R4" i="1"/>
  <c r="T4" i="1" s="1"/>
  <c r="BD3" i="1"/>
  <c r="BA3" i="1"/>
  <c r="AZ3" i="1"/>
  <c r="AW3" i="1" s="1"/>
  <c r="AS3" i="1"/>
  <c r="AP3" i="1"/>
  <c r="AN3" i="1"/>
  <c r="AL3" i="1"/>
  <c r="AI3" i="1"/>
  <c r="AC3" i="1"/>
  <c r="AD3" i="1" s="1"/>
  <c r="AF3" i="1" s="1"/>
  <c r="R3" i="1"/>
  <c r="T3" i="1" s="1"/>
  <c r="BD2" i="1"/>
  <c r="BA2" i="1"/>
  <c r="AZ2" i="1"/>
  <c r="AW2" i="1" s="1"/>
  <c r="AS2" i="1"/>
  <c r="AP2" i="1"/>
  <c r="AN2" i="1"/>
  <c r="AL2" i="1"/>
  <c r="AI2" i="1"/>
  <c r="AC2" i="1"/>
  <c r="AD2" i="1" s="1"/>
  <c r="AF2" i="1" s="1"/>
  <c r="AJ2" i="1" s="1"/>
  <c r="R2" i="1"/>
  <c r="T2" i="1" s="1"/>
  <c r="AJ12" i="1" l="1"/>
  <c r="AT33" i="1"/>
  <c r="AT40" i="1"/>
  <c r="AU40" i="1" s="1"/>
  <c r="BC40" i="1" s="1"/>
  <c r="AJ18" i="1"/>
  <c r="AT19" i="1"/>
  <c r="AU19" i="1" s="1"/>
  <c r="AJ37" i="1"/>
  <c r="AJ29" i="1"/>
  <c r="AT32" i="1"/>
  <c r="AT23" i="1"/>
  <c r="AJ5" i="1"/>
  <c r="AJ6" i="1"/>
  <c r="AJ15" i="1"/>
  <c r="AJ30" i="1"/>
  <c r="AJ38" i="1"/>
  <c r="AJ4" i="1"/>
  <c r="AJ13" i="1"/>
  <c r="AJ20" i="1"/>
  <c r="AT39" i="1"/>
  <c r="AU39" i="1" s="1"/>
  <c r="BC39" i="1" s="1"/>
  <c r="AJ10" i="1"/>
  <c r="AT20" i="1"/>
  <c r="AJ28" i="1"/>
  <c r="AT30" i="1"/>
  <c r="AJ27" i="1"/>
  <c r="AU27" i="1" s="1"/>
  <c r="BC27" i="1" s="1"/>
  <c r="AJ36" i="1"/>
  <c r="AJ17" i="1"/>
  <c r="AT18" i="1"/>
  <c r="AJ26" i="1"/>
  <c r="AJ31" i="1"/>
  <c r="AU31" i="1" s="1"/>
  <c r="AJ7" i="1"/>
  <c r="AT9" i="1"/>
  <c r="AU9" i="1" s="1"/>
  <c r="BC9" i="1" s="1"/>
  <c r="AJ25" i="1"/>
  <c r="AJ34" i="1"/>
  <c r="AT7" i="1"/>
  <c r="AJ3" i="1"/>
  <c r="AT5" i="1"/>
  <c r="AU5" i="1" s="1"/>
  <c r="AT6" i="1"/>
  <c r="AJ14" i="1"/>
  <c r="AT16" i="1"/>
  <c r="AU16" i="1" s="1"/>
  <c r="AJ24" i="1"/>
  <c r="AJ35" i="1"/>
  <c r="AT37" i="1"/>
  <c r="AU41" i="1"/>
  <c r="AV41" i="1" s="1"/>
  <c r="AT36" i="1"/>
  <c r="AT3" i="1"/>
  <c r="AT14" i="1"/>
  <c r="AT27" i="1"/>
  <c r="AT35" i="1"/>
  <c r="AT15" i="1"/>
  <c r="AU15" i="1" s="1"/>
  <c r="BC15" i="1" s="1"/>
  <c r="AJ21" i="1"/>
  <c r="AT24" i="1"/>
  <c r="AJ32" i="1"/>
  <c r="AT10" i="1"/>
  <c r="AT8" i="1"/>
  <c r="AT22" i="1"/>
  <c r="AJ33" i="1"/>
  <c r="AU33" i="1" s="1"/>
  <c r="BC33" i="1" s="1"/>
  <c r="AT4" i="1"/>
  <c r="AT2" i="1"/>
  <c r="AU2" i="1" s="1"/>
  <c r="AT34" i="1"/>
  <c r="AT13" i="1"/>
  <c r="AT12" i="1"/>
  <c r="AT28" i="1"/>
  <c r="AT31" i="1"/>
  <c r="AT17" i="1"/>
  <c r="AJ8" i="1"/>
  <c r="AT11" i="1"/>
  <c r="AU11" i="1" s="1"/>
  <c r="AJ22" i="1"/>
  <c r="AJ23" i="1"/>
  <c r="AT25" i="1"/>
  <c r="AT29" i="1"/>
  <c r="AT26" i="1"/>
  <c r="AT21" i="1"/>
  <c r="AT38" i="1"/>
  <c r="AU12" i="1" l="1"/>
  <c r="BC12" i="1" s="1"/>
  <c r="AU8" i="1"/>
  <c r="AU29" i="1"/>
  <c r="AU6" i="1"/>
  <c r="AV40" i="1"/>
  <c r="AU23" i="1"/>
  <c r="AV23" i="1" s="1"/>
  <c r="AU37" i="1"/>
  <c r="BC37" i="1" s="1"/>
  <c r="AU7" i="1"/>
  <c r="AV7" i="1" s="1"/>
  <c r="AU17" i="1"/>
  <c r="BC17" i="1" s="1"/>
  <c r="AU32" i="1"/>
  <c r="BC32" i="1" s="1"/>
  <c r="AU18" i="1"/>
  <c r="AV18" i="1" s="1"/>
  <c r="AU30" i="1"/>
  <c r="BC30" i="1" s="1"/>
  <c r="AU10" i="1"/>
  <c r="BC10" i="1" s="1"/>
  <c r="AU26" i="1"/>
  <c r="BC26" i="1" s="1"/>
  <c r="AU20" i="1"/>
  <c r="AV20" i="1" s="1"/>
  <c r="AU24" i="1"/>
  <c r="BC24" i="1" s="1"/>
  <c r="BC41" i="1"/>
  <c r="AU34" i="1"/>
  <c r="BC34" i="1" s="1"/>
  <c r="AU38" i="1"/>
  <c r="AV38" i="1" s="1"/>
  <c r="AU3" i="1"/>
  <c r="AV3" i="1" s="1"/>
  <c r="AU13" i="1"/>
  <c r="BC13" i="1" s="1"/>
  <c r="AU25" i="1"/>
  <c r="AV25" i="1" s="1"/>
  <c r="AU4" i="1"/>
  <c r="BC4" i="1" s="1"/>
  <c r="AU36" i="1"/>
  <c r="AV39" i="1"/>
  <c r="AU35" i="1"/>
  <c r="BC35" i="1" s="1"/>
  <c r="AV9" i="1"/>
  <c r="AV33" i="1"/>
  <c r="AU28" i="1"/>
  <c r="AV28" i="1" s="1"/>
  <c r="AU14" i="1"/>
  <c r="AV37" i="1"/>
  <c r="BC16" i="1"/>
  <c r="AV16" i="1"/>
  <c r="AV29" i="1"/>
  <c r="BC29" i="1"/>
  <c r="BC5" i="1"/>
  <c r="AV5" i="1"/>
  <c r="AV12" i="1"/>
  <c r="AV27" i="1"/>
  <c r="AU21" i="1"/>
  <c r="AV21" i="1" s="1"/>
  <c r="BC2" i="1"/>
  <c r="AV2" i="1"/>
  <c r="AV11" i="1"/>
  <c r="BC11" i="1"/>
  <c r="AV15" i="1"/>
  <c r="AU22" i="1"/>
  <c r="BC31" i="1"/>
  <c r="AV31" i="1"/>
  <c r="BC8" i="1"/>
  <c r="AV8" i="1"/>
  <c r="BC19" i="1"/>
  <c r="AV19" i="1"/>
  <c r="AV6" i="1"/>
  <c r="BC6" i="1"/>
  <c r="AV30" i="1" l="1"/>
  <c r="BC18" i="1"/>
  <c r="BC21" i="1"/>
  <c r="BC23" i="1"/>
  <c r="AV10" i="1"/>
  <c r="AV32" i="1"/>
  <c r="AV26" i="1"/>
  <c r="AV17" i="1"/>
  <c r="BC7" i="1"/>
  <c r="BC25" i="1"/>
  <c r="BC38" i="1"/>
  <c r="BC20" i="1"/>
  <c r="AV34" i="1"/>
  <c r="AV24" i="1"/>
  <c r="AV13" i="1"/>
  <c r="AV4" i="1"/>
  <c r="BC3" i="1"/>
  <c r="BC28" i="1"/>
  <c r="BC36" i="1"/>
  <c r="AV36" i="1"/>
  <c r="AV35" i="1"/>
  <c r="BC14" i="1"/>
  <c r="AV14" i="1"/>
  <c r="AV22" i="1"/>
  <c r="BC2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T1" authorId="0" shapeId="0" xr:uid="{C0CE743A-518C-49C2-A722-DBFC4D747A84}">
      <text>
        <r>
          <rPr>
            <sz val="11"/>
            <rFont val="Calibri"/>
            <family val="2"/>
          </rPr>
          <t>[China RMB Cost]/[Exchange Rate]</t>
        </r>
      </text>
    </comment>
    <comment ref="AC1" authorId="0" shapeId="0" xr:uid="{F4FF32D8-FDF4-4D34-8031-5D0A8D8D67DD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D1" authorId="0" shapeId="0" xr:uid="{8608B240-7D8B-4341-8DEC-A67E17F5C542}">
      <text>
        <r>
          <rPr>
            <sz val="11"/>
            <rFont val="Calibri"/>
            <family val="2"/>
          </rPr>
          <t>65/[Cubic Meter per Carton]*[Case Pack]</t>
        </r>
      </text>
    </comment>
    <comment ref="AF1" authorId="0" shapeId="0" xr:uid="{116FE4FA-260F-41F8-91D4-B06B993AE46A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I1" authorId="0" shapeId="0" xr:uid="{9A83D9E8-B178-43AB-AB00-73E837B5F9F1}">
      <text>
        <r>
          <rPr>
            <sz val="11"/>
            <rFont val="Calibri"/>
            <family val="2"/>
          </rPr>
          <t>[FOB Cost $ (Value)]*[Duty Rate]</t>
        </r>
      </text>
    </comment>
    <comment ref="AJ1" authorId="0" shapeId="0" xr:uid="{86313B80-CF53-41ED-8497-F76EB8CC66C1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L1" authorId="0" shapeId="0" xr:uid="{DA081BC9-7A8A-49ED-BAC3-A36BEA798E2F}">
      <text>
        <r>
          <rPr>
            <sz val="11"/>
            <rFont val="Calibri"/>
            <family val="2"/>
          </rPr>
          <t>[JLA POE Price Quote (Value)]*[DA %]</t>
        </r>
      </text>
    </comment>
    <comment ref="AM1" authorId="0" shapeId="0" xr:uid="{84622CA9-3142-46E0-855B-98EF6C9518A7}">
      <text>
        <r>
          <rPr>
            <sz val="11"/>
            <rFont val="Calibri"/>
            <family val="2"/>
          </rPr>
          <t xml:space="preserve">
          </t>
        </r>
      </text>
    </comment>
    <comment ref="AN1" authorId="0" shapeId="0" xr:uid="{E06CB19A-B465-49CD-A339-ED370D93CB69}">
      <text>
        <r>
          <rPr>
            <sz val="11"/>
            <rFont val="Calibri"/>
            <family val="2"/>
          </rPr>
          <t>[JLA POE Price Quote (Value)]*[General Load %]</t>
        </r>
      </text>
    </comment>
    <comment ref="AO1" authorId="0" shapeId="0" xr:uid="{D147D79E-13A5-4B6D-9BE8-634FD468DA88}">
      <text>
        <r>
          <rPr>
            <sz val="11"/>
            <rFont val="Calibri"/>
            <family val="2"/>
          </rPr>
          <t xml:space="preserve">
          </t>
        </r>
      </text>
    </comment>
    <comment ref="AP1" authorId="0" shapeId="0" xr:uid="{074937AD-ABF5-4AE4-908D-2FD3811C7C6B}">
      <text>
        <r>
          <rPr>
            <sz val="11"/>
            <rFont val="Calibri"/>
            <family val="2"/>
          </rPr>
          <t>[JLA POE Price Quote (Value)]*[Warehouse Charge %]</t>
        </r>
      </text>
    </comment>
    <comment ref="AS1" authorId="0" shapeId="0" xr:uid="{0FB818FD-DB72-4E40-9926-6AFB5412826A}">
      <text>
        <r>
          <rPr>
            <sz val="11"/>
            <rFont val="Calibri"/>
            <family val="2"/>
          </rPr>
          <t>[JLA POE Price Quote (Value)]*[Load 1 %]</t>
        </r>
      </text>
    </comment>
    <comment ref="AT1" authorId="0" shapeId="0" xr:uid="{A4A34F7F-CB4B-4623-B002-97AF31C0C6C2}">
      <text>
        <r>
          <rPr>
            <sz val="11"/>
            <rFont val="Calibri"/>
            <family val="2"/>
          </rPr>
          <t>[DA $]+[General Load $]+[Warehouse Charge $]+[Load 1 $ (Fashion)]</t>
        </r>
      </text>
    </comment>
    <comment ref="AU1" authorId="0" shapeId="0" xr:uid="{8445526D-57E7-475D-931E-CC572CD964CC}">
      <text>
        <r>
          <rPr>
            <sz val="11"/>
            <rFont val="Calibri"/>
            <family val="2"/>
          </rPr>
          <t>[LDP Cost $]+[Total Load $]</t>
        </r>
      </text>
    </comment>
    <comment ref="AV1" authorId="0" shapeId="0" xr:uid="{3194A6CC-439A-4367-88B5-35A4BAADE3E8}">
      <text>
        <r>
          <rPr>
            <sz val="11"/>
            <rFont val="Calibri"/>
            <family val="2"/>
          </rPr>
          <t>([JLA POE Price Quote (Value)]-[LDP Cost with Load $])/[JLA POE Price Quote (Value)]</t>
        </r>
      </text>
    </comment>
    <comment ref="AW1" authorId="0" shapeId="0" xr:uid="{CE809398-15A1-4225-ADD2-F8E83EFEB6E2}">
      <text>
        <r>
          <rPr>
            <sz val="11"/>
            <rFont val="Calibri"/>
            <family val="2"/>
          </rPr>
          <t>[Suggested Retail Price]*(1-[Retailer Markup])</t>
        </r>
      </text>
    </comment>
    <comment ref="BA1" authorId="0" shapeId="0" xr:uid="{F2C5648C-6055-4320-993E-FBA8F161AFF2}">
      <text>
        <r>
          <rPr>
            <sz val="11"/>
            <rFont val="Calibri"/>
            <family val="2"/>
          </rPr>
          <t>[Suggested Retail Price-POE Price (Value)]/[Suggested Retail Price]</t>
        </r>
      </text>
    </comment>
    <comment ref="BC1" authorId="0" shapeId="0" xr:uid="{26337814-0EDB-4275-B60E-74B4B6C95BC7}">
      <text>
        <r>
          <rPr>
            <sz val="11"/>
            <rFont val="Calibri"/>
            <family val="2"/>
          </rPr>
          <t>[LDP Cost with Load $]*[Total Quantity]</t>
        </r>
      </text>
    </comment>
    <comment ref="BD1" authorId="0" shapeId="0" xr:uid="{4BB9B34E-3ABC-4995-8F6D-5ABCF63B2C67}">
      <text>
        <r>
          <rPr>
            <sz val="11"/>
            <rFont val="Calibri"/>
            <family val="2"/>
          </rPr>
          <t>[JLA FOB CA/GA Price Quote (Value)]*[Total Quantity]</t>
        </r>
      </text>
    </comment>
  </commentList>
</comments>
</file>

<file path=xl/sharedStrings.xml><?xml version="1.0" encoding="utf-8"?>
<sst xmlns="http://schemas.openxmlformats.org/spreadsheetml/2006/main" count="521" uniqueCount="156">
  <si>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</si>
  <si>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</si>
  <si>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</si>
  <si>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</si>
  <si>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</si>
  <si>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</si>
  <si>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</si>
  <si>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</si>
  <si>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</si>
  <si>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</si>
  <si>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</si>
  <si>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</si>
  <si>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</si>
  <si>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Customer Item#</t>
  </si>
  <si>
    <t>Item No.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</si>
  <si>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</si>
  <si>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</si>
  <si>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</si>
  <si>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</si>
  <si>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</si>
  <si>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</si>
  <si>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</si>
  <si>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</si>
  <si>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</si>
  <si>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</si>
  <si>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</si>
  <si>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</si>
  <si>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</si>
  <si>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</si>
  <si>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</si>
  <si>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</si>
  <si>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</si>
  <si>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</si>
  <si>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</si>
  <si>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</si>
  <si>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</si>
  <si>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</si>
  <si>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</si>
  <si>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</si>
  <si>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</si>
  <si>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</si>
  <si>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</si>
  <si>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Load 1</t>
  </si>
  <si>
    <t>Load 1 %</t>
  </si>
  <si>
    <t>Load 1 $</t>
  </si>
  <si>
    <t>Total Load $</t>
  </si>
  <si>
    <t>LDP Cost with Load $</t>
  </si>
  <si>
    <t>JLA LDP MU%</t>
  </si>
  <si>
    <t>JLA POE Price Quote (Formula)</t>
  </si>
  <si>
    <t>JLA POE Price Quote (Value)</t>
  </si>
  <si>
    <t>Suggested Retail Price</t>
  </si>
  <si>
    <t>Retailer Markup (Value)</t>
  </si>
  <si>
    <t>Retailer Markup (Formula)</t>
  </si>
  <si>
    <t>Total Quantity</t>
  </si>
  <si>
    <t>Total Cost</t>
  </si>
  <si>
    <t>Total Sales</t>
  </si>
  <si>
    <t>06AN5006P-A</t>
    <phoneticPr fontId="2" type="noConversion"/>
  </si>
  <si>
    <t>QUILT</t>
  </si>
  <si>
    <t xml:space="preserve">Clarice </t>
    <phoneticPr fontId="2" type="noConversion"/>
  </si>
  <si>
    <t>100% Polyester 3pc Hanging Print Quilt</t>
    <phoneticPr fontId="2" type="noConversion"/>
  </si>
  <si>
    <t>3pc Hanging Print Quilt</t>
  </si>
  <si>
    <r>
      <t>Face&amp; Back: 85gsm microfiber disperse print   
Filling</t>
    </r>
    <r>
      <rPr>
        <sz val="11"/>
        <rFont val="微软雅黑"/>
        <family val="2"/>
        <charset val="134"/>
      </rPr>
      <t>：</t>
    </r>
    <r>
      <rPr>
        <sz val="11"/>
        <rFont val="Calibri"/>
        <family val="2"/>
      </rPr>
      <t>180gsm slick Poly Fill.</t>
    </r>
    <phoneticPr fontId="2" type="noConversion"/>
  </si>
  <si>
    <t>100% Polyester</t>
    <phoneticPr fontId="2" type="noConversion"/>
  </si>
  <si>
    <t>Full/Queen: 86x86"/20x26+1/2"(2)</t>
  </si>
  <si>
    <t>Blue Multi</t>
    <phoneticPr fontId="2" type="noConversion"/>
  </si>
  <si>
    <t>RS14-8633</t>
    <phoneticPr fontId="2" type="noConversion"/>
  </si>
  <si>
    <t>Set</t>
  </si>
  <si>
    <t>Normal</t>
  </si>
  <si>
    <t>9404.40.9022</t>
    <phoneticPr fontId="2" type="noConversion"/>
  </si>
  <si>
    <t>King: 
102x86"/20x36+1/2"(2)</t>
  </si>
  <si>
    <t>RS14-8634</t>
  </si>
  <si>
    <t>05CX2525P1-B</t>
    <phoneticPr fontId="2" type="noConversion"/>
  </si>
  <si>
    <t>Manon</t>
    <phoneticPr fontId="2" type="noConversion"/>
  </si>
  <si>
    <r>
      <t>Face&amp; Back: 85gsm microfiber disperse print, with scallop edge   
Filling</t>
    </r>
    <r>
      <rPr>
        <sz val="11"/>
        <rFont val="微软雅黑"/>
        <family val="2"/>
        <charset val="134"/>
      </rPr>
      <t>：</t>
    </r>
    <r>
      <rPr>
        <sz val="11"/>
        <rFont val="Calibri"/>
        <family val="2"/>
      </rPr>
      <t xml:space="preserve">180gsm slick Poly Fill. </t>
    </r>
    <phoneticPr fontId="2" type="noConversion"/>
  </si>
  <si>
    <t>Full/Queen: 86x86"/20x26+1.5"(2)</t>
    <phoneticPr fontId="2" type="noConversion"/>
  </si>
  <si>
    <t>Lilac Multi</t>
    <phoneticPr fontId="2" type="noConversion"/>
  </si>
  <si>
    <t>RS14-8635</t>
  </si>
  <si>
    <t>King: 
102x86"/20x36+1.5"(2)</t>
  </si>
  <si>
    <t>RS14-8636</t>
  </si>
  <si>
    <t>05TY0316P2-B</t>
    <phoneticPr fontId="2" type="noConversion"/>
  </si>
  <si>
    <t>Rosette</t>
    <phoneticPr fontId="2" type="noConversion"/>
  </si>
  <si>
    <r>
      <t>Face</t>
    </r>
    <r>
      <rPr>
        <sz val="11"/>
        <rFont val="微软雅黑"/>
        <family val="2"/>
        <charset val="134"/>
      </rPr>
      <t>：</t>
    </r>
    <r>
      <rPr>
        <sz val="11"/>
        <rFont val="Calibri"/>
        <family val="2"/>
      </rPr>
      <t>85gsm microfiber disperse print                               Back</t>
    </r>
    <r>
      <rPr>
        <sz val="11"/>
        <rFont val="微软雅黑"/>
        <family val="2"/>
        <charset val="134"/>
      </rPr>
      <t>：</t>
    </r>
    <r>
      <rPr>
        <sz val="11"/>
        <rFont val="Calibri"/>
        <family val="2"/>
      </rPr>
      <t>85gsm microfiber solid
Filling</t>
    </r>
    <r>
      <rPr>
        <sz val="11"/>
        <rFont val="微软雅黑"/>
        <family val="2"/>
        <charset val="134"/>
      </rPr>
      <t>：</t>
    </r>
    <r>
      <rPr>
        <sz val="11"/>
        <rFont val="Calibri"/>
        <family val="2"/>
      </rPr>
      <t>180gsm slick Poly Fill.  With ruffle edge</t>
    </r>
    <phoneticPr fontId="2" type="noConversion"/>
  </si>
  <si>
    <t>Full/Queen: 86x86"/20x26+2.5"(2)</t>
  </si>
  <si>
    <t>Pink/Sage</t>
    <phoneticPr fontId="2" type="noConversion"/>
  </si>
  <si>
    <t>RS14-8637</t>
    <phoneticPr fontId="2" type="noConversion"/>
  </si>
  <si>
    <t>King: 
102x86"/20x36+2.5"(2)</t>
  </si>
  <si>
    <t>RS14-8638</t>
  </si>
  <si>
    <t>05TY0304P-A</t>
    <phoneticPr fontId="2" type="noConversion"/>
  </si>
  <si>
    <t>Garden Toile</t>
    <phoneticPr fontId="2" type="noConversion"/>
  </si>
  <si>
    <r>
      <t>Face&amp; Back: 85gsm microfiber disperse print   
Filling</t>
    </r>
    <r>
      <rPr>
        <sz val="11"/>
        <rFont val="微软雅黑"/>
        <family val="2"/>
        <charset val="134"/>
      </rPr>
      <t>：</t>
    </r>
    <r>
      <rPr>
        <sz val="11"/>
        <rFont val="Calibri"/>
        <family val="2"/>
      </rPr>
      <t>180gsm slick Poly Fill. With scallop edge</t>
    </r>
    <phoneticPr fontId="2" type="noConversion"/>
  </si>
  <si>
    <t>Full/Queen: 86x86"/20x26+1.5“(2)</t>
  </si>
  <si>
    <t>Pink</t>
    <phoneticPr fontId="2" type="noConversion"/>
  </si>
  <si>
    <t>RS14-8639</t>
  </si>
  <si>
    <t>King: 
102x86"/20x36+1.5"(2)</t>
    <phoneticPr fontId="2" type="noConversion"/>
  </si>
  <si>
    <t>RS14-8640</t>
  </si>
  <si>
    <t>Twin:                                                66x86"/20x26+1/2"(1)</t>
  </si>
  <si>
    <t>RS14-8641</t>
    <phoneticPr fontId="2" type="noConversion"/>
  </si>
  <si>
    <t>Twin:                                                66x86"/20x26+1.5"(1)</t>
  </si>
  <si>
    <t>RS14-8642</t>
  </si>
  <si>
    <t>Twin:                                                66x86"/20x26+2.5"(1)</t>
  </si>
  <si>
    <t>RS14-8643</t>
  </si>
  <si>
    <t xml:space="preserve">Garden Toile </t>
  </si>
  <si>
    <t>RS14-8644</t>
  </si>
  <si>
    <t>36AN5006P-A</t>
    <phoneticPr fontId="2" type="noConversion"/>
  </si>
  <si>
    <t>Odette</t>
    <phoneticPr fontId="2" type="noConversion"/>
  </si>
  <si>
    <t>RS14-8645</t>
    <phoneticPr fontId="2" type="noConversion"/>
  </si>
  <si>
    <t>RS14-8646</t>
  </si>
  <si>
    <t>RS14-8647</t>
  </si>
  <si>
    <t>06PX3174P2-D</t>
    <phoneticPr fontId="2" type="noConversion"/>
  </si>
  <si>
    <t>Camille</t>
    <phoneticPr fontId="2" type="noConversion"/>
  </si>
  <si>
    <r>
      <t>Face&amp; Back: 85gsm microfiber disperse print   
Filling</t>
    </r>
    <r>
      <rPr>
        <sz val="11"/>
        <rFont val="微软雅黑"/>
        <family val="2"/>
        <charset val="134"/>
      </rPr>
      <t>：</t>
    </r>
    <r>
      <rPr>
        <sz val="11"/>
        <rFont val="Calibri"/>
        <family val="2"/>
      </rPr>
      <t xml:space="preserve">180gsm slick Poly Fill. With scallop edge. </t>
    </r>
    <phoneticPr fontId="2" type="noConversion"/>
  </si>
  <si>
    <t>RS14-8648</t>
  </si>
  <si>
    <t>Full/Queen: 86x86"/20x26+1.5"(2)</t>
  </si>
  <si>
    <t>RS14-8649</t>
  </si>
  <si>
    <t>RS14-8650</t>
  </si>
  <si>
    <t>99DF5014E-A</t>
    <phoneticPr fontId="2" type="noConversion"/>
  </si>
  <si>
    <t>Jolie</t>
    <phoneticPr fontId="2" type="noConversion"/>
  </si>
  <si>
    <t>100% Polyester 3pc Hanging Embroidery Quilt</t>
    <phoneticPr fontId="2" type="noConversion"/>
  </si>
  <si>
    <t>3pc Hanging Embroidery Quilt</t>
    <phoneticPr fontId="2" type="noConversion"/>
  </si>
  <si>
    <t xml:space="preserve">85gsm microfiber Prewashed ultra soft finish. Embroidered  with Ruffle edge. Stitch quilting. 180gsm Poly Fill. </t>
    <phoneticPr fontId="2" type="noConversion"/>
  </si>
  <si>
    <t>Blue</t>
    <phoneticPr fontId="2" type="noConversion"/>
  </si>
  <si>
    <t>RS14-8651</t>
    <phoneticPr fontId="2" type="noConversion"/>
  </si>
  <si>
    <t>RS14-8652</t>
  </si>
  <si>
    <t>06RL0299E2-S</t>
    <phoneticPr fontId="2" type="noConversion"/>
  </si>
  <si>
    <t xml:space="preserve">Coralie </t>
    <phoneticPr fontId="2" type="noConversion"/>
  </si>
  <si>
    <r>
      <t>Face&amp; Back</t>
    </r>
    <r>
      <rPr>
        <sz val="11"/>
        <rFont val="微软雅黑"/>
        <family val="2"/>
        <charset val="134"/>
      </rPr>
      <t>：</t>
    </r>
    <r>
      <rPr>
        <sz val="11"/>
        <rFont val="Calibri"/>
        <family val="2"/>
      </rPr>
      <t>85gsm washed microfiber solid. Embroidered. 
Filling</t>
    </r>
    <r>
      <rPr>
        <sz val="11"/>
        <rFont val="微软雅黑"/>
        <family val="2"/>
        <charset val="134"/>
      </rPr>
      <t>：</t>
    </r>
    <r>
      <rPr>
        <sz val="11"/>
        <rFont val="Calibri"/>
        <family val="2"/>
      </rPr>
      <t xml:space="preserve">180gsm Poly Slick Fill. </t>
    </r>
    <phoneticPr fontId="2" type="noConversion"/>
  </si>
  <si>
    <t>Full/Queen: 86x86"/20x26+1/2“(2)</t>
  </si>
  <si>
    <t>Iris</t>
    <phoneticPr fontId="2" type="noConversion"/>
  </si>
  <si>
    <t>RS14-8653</t>
  </si>
  <si>
    <t>King: 
102x86"/20x36+1/2”(2)</t>
  </si>
  <si>
    <t>RS14-8654</t>
  </si>
  <si>
    <t>Coralie</t>
    <phoneticPr fontId="2" type="noConversion"/>
  </si>
  <si>
    <t>Blue/ White</t>
    <phoneticPr fontId="2" type="noConversion"/>
  </si>
  <si>
    <t>RS14-8655</t>
    <phoneticPr fontId="2" type="noConversion"/>
  </si>
  <si>
    <t>RS14-8656</t>
  </si>
  <si>
    <t>Evelyn</t>
    <phoneticPr fontId="2" type="noConversion"/>
  </si>
  <si>
    <t>Pink/ White</t>
    <phoneticPr fontId="2" type="noConversion"/>
  </si>
  <si>
    <t>RS14-8657</t>
  </si>
  <si>
    <t>RS14-8658</t>
  </si>
  <si>
    <t>RS14-8659</t>
    <phoneticPr fontId="2" type="noConversion"/>
  </si>
  <si>
    <t>RS14-8660</t>
  </si>
  <si>
    <t>RS14-8661</t>
  </si>
  <si>
    <t>Evelyn</t>
  </si>
  <si>
    <t>RS14-8662</t>
  </si>
  <si>
    <t>05CX2513P-C</t>
    <phoneticPr fontId="2" type="noConversion"/>
  </si>
  <si>
    <t>Bali</t>
    <phoneticPr fontId="2" type="noConversion"/>
  </si>
  <si>
    <r>
      <t>Face</t>
    </r>
    <r>
      <rPr>
        <sz val="11"/>
        <rFont val="微软雅黑"/>
        <family val="2"/>
        <charset val="134"/>
      </rPr>
      <t>：</t>
    </r>
    <r>
      <rPr>
        <sz val="11"/>
        <rFont val="Calibri"/>
        <family val="2"/>
      </rPr>
      <t>85gsm microfiber seersucker, embroidered. 
Back</t>
    </r>
    <r>
      <rPr>
        <sz val="11"/>
        <rFont val="微软雅黑"/>
        <family val="2"/>
        <charset val="134"/>
      </rPr>
      <t>：</t>
    </r>
    <r>
      <rPr>
        <sz val="11"/>
        <rFont val="Calibri"/>
        <family val="2"/>
      </rPr>
      <t>85gsm microfiber solid
Filling</t>
    </r>
    <r>
      <rPr>
        <sz val="11"/>
        <rFont val="微软雅黑"/>
        <family val="2"/>
        <charset val="134"/>
      </rPr>
      <t>：</t>
    </r>
    <r>
      <rPr>
        <sz val="11"/>
        <rFont val="Calibri"/>
        <family val="2"/>
      </rPr>
      <t xml:space="preserve">180gsm Poly Slick Fill. </t>
    </r>
    <phoneticPr fontId="2" type="noConversion"/>
  </si>
  <si>
    <t>RS14-8663</t>
    <phoneticPr fontId="2" type="noConversion"/>
  </si>
  <si>
    <t>RS14-8664</t>
  </si>
  <si>
    <t>RS14-8665</t>
  </si>
  <si>
    <t>05TH0101E1-B</t>
    <phoneticPr fontId="2" type="noConversion"/>
  </si>
  <si>
    <t>Posie</t>
    <phoneticPr fontId="2" type="noConversion"/>
  </si>
  <si>
    <t>Lite taupe</t>
    <phoneticPr fontId="2" type="noConversion"/>
  </si>
  <si>
    <t>RS14-8666</t>
  </si>
  <si>
    <t>RS14-8667</t>
  </si>
  <si>
    <t>RS14-8668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</si>
</sst>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[$¥-478]#,##0.00"/>
    <numFmt numFmtId="177" formatCode="&quot;$&quot;#,##0.00"/>
    <numFmt numFmtId="178" formatCode="0.0"/>
    <numFmt numFmtId="179" formatCode="0.000"/>
    <numFmt numFmtId="180" formatCode="_(&quot;$&quot;* #,##0.00_);_(&quot;$&quot;* \(#,##0.00\);_(&quot;$&quot;* &quot;-&quot;??_);_(@_)"/>
  </numFmts>
  <fonts count="11" x14ac:knownFonts="1">
    <font>
      <sz val="11"/>
      <name val="Calibri"/>
      <family val="2"/>
    </font>
    <font>
      <sz val="11"/>
      <name val="Calibri"/>
      <family val="2"/>
    </font>
    <font>
      <sz val="9"/>
      <name val="宋体"/>
      <family val="3"/>
      <charset val="134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11"/>
      <name val="微软雅黑"/>
      <family val="2"/>
      <charset val="134"/>
    </font>
    <font>
      <sz val="10.5"/>
      <name val="Aptos"/>
      <family val="2"/>
    </font>
    <font>
      <b/>
      <sz val="10.5"/>
      <color rgb="FFFF0000"/>
      <name val="Aptos"/>
      <family val="2"/>
    </font>
  </fonts>
  <fills count="8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5">
    <xf numFmtId="0" fontId="0" fillId="0" borderId="0"/>
    <xf numFmtId="0" fontId="1" fillId="0" borderId="0"/>
    <xf numFmtId="0" fontId="5" fillId="0" borderId="0"/>
    <xf numFmtId="180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2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1" fillId="0" borderId="0" xfId="1" applyAlignment="1">
      <alignment wrapText="1"/>
    </xf>
    <xf numFmtId="176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77" fontId="0" fillId="0" borderId="0" xfId="0" applyNumberFormat="1" applyAlignment="1">
      <alignment wrapText="1"/>
    </xf>
    <xf numFmtId="178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79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" fontId="0" fillId="0" borderId="3" xfId="0" applyNumberFormat="1" applyBorder="1" applyAlignment="1">
      <alignment wrapText="1"/>
    </xf>
    <xf numFmtId="177" fontId="0" fillId="0" borderId="3" xfId="0" applyNumberFormat="1" applyBorder="1" applyAlignment="1">
      <alignment wrapText="1"/>
    </xf>
    <xf numFmtId="0" fontId="3" fillId="0" borderId="3" xfId="0" applyFont="1" applyBorder="1" applyAlignment="1">
      <alignment horizontal="center" wrapText="1"/>
    </xf>
    <xf numFmtId="0" fontId="3" fillId="4" borderId="3" xfId="0" applyFont="1" applyFill="1" applyBorder="1" applyAlignment="1">
      <alignment horizontal="center" wrapText="1"/>
    </xf>
    <xf numFmtId="0" fontId="4" fillId="4" borderId="3" xfId="0" applyFont="1" applyFill="1" applyBorder="1" applyAlignment="1">
      <alignment horizontal="center" wrapText="1"/>
    </xf>
    <xf numFmtId="0" fontId="4" fillId="5" borderId="3" xfId="0" applyFont="1" applyFill="1" applyBorder="1" applyAlignment="1">
      <alignment horizontal="center" wrapText="1"/>
    </xf>
    <xf numFmtId="0" fontId="3" fillId="5" borderId="3" xfId="0" applyFont="1" applyFill="1" applyBorder="1" applyAlignment="1">
      <alignment horizontal="center" wrapText="1"/>
    </xf>
    <xf numFmtId="0" fontId="3" fillId="5" borderId="3" xfId="1" applyFont="1" applyFill="1" applyBorder="1" applyAlignment="1">
      <alignment horizontal="center" wrapText="1"/>
    </xf>
    <xf numFmtId="176" fontId="3" fillId="2" borderId="3" xfId="0" applyNumberFormat="1" applyFont="1" applyFill="1" applyBorder="1" applyAlignment="1">
      <alignment horizontal="center" wrapText="1"/>
    </xf>
    <xf numFmtId="2" fontId="3" fillId="2" borderId="3" xfId="0" applyNumberFormat="1" applyFont="1" applyFill="1" applyBorder="1" applyAlignment="1">
      <alignment horizontal="center" wrapText="1"/>
    </xf>
    <xf numFmtId="177" fontId="6" fillId="2" borderId="3" xfId="2" applyNumberFormat="1" applyFont="1" applyFill="1" applyBorder="1" applyAlignment="1">
      <alignment wrapText="1"/>
    </xf>
    <xf numFmtId="177" fontId="3" fillId="6" borderId="2" xfId="0" applyNumberFormat="1" applyFont="1" applyFill="1" applyBorder="1" applyAlignment="1">
      <alignment horizontal="center" wrapText="1"/>
    </xf>
    <xf numFmtId="177" fontId="3" fillId="2" borderId="3" xfId="0" applyNumberFormat="1" applyFont="1" applyFill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178" fontId="3" fillId="0" borderId="3" xfId="0" applyNumberFormat="1" applyFont="1" applyBorder="1" applyAlignment="1">
      <alignment horizontal="center" wrapText="1"/>
    </xf>
    <xf numFmtId="2" fontId="3" fillId="0" borderId="3" xfId="0" applyNumberFormat="1" applyFont="1" applyBorder="1" applyAlignment="1">
      <alignment horizontal="center" wrapText="1"/>
    </xf>
    <xf numFmtId="1" fontId="3" fillId="0" borderId="3" xfId="0" applyNumberFormat="1" applyFont="1" applyBorder="1" applyAlignment="1">
      <alignment horizontal="center" wrapText="1"/>
    </xf>
    <xf numFmtId="179" fontId="6" fillId="0" borderId="3" xfId="2" applyNumberFormat="1" applyFont="1" applyBorder="1" applyAlignment="1">
      <alignment wrapText="1"/>
    </xf>
    <xf numFmtId="1" fontId="6" fillId="0" borderId="3" xfId="2" applyNumberFormat="1" applyFont="1" applyBorder="1" applyAlignment="1">
      <alignment wrapText="1"/>
    </xf>
    <xf numFmtId="177" fontId="6" fillId="0" borderId="3" xfId="2" applyNumberFormat="1" applyFont="1" applyBorder="1" applyAlignment="1">
      <alignment wrapText="1"/>
    </xf>
    <xf numFmtId="10" fontId="3" fillId="0" borderId="3" xfId="0" applyNumberFormat="1" applyFont="1" applyBorder="1" applyAlignment="1">
      <alignment horizontal="center" wrapText="1"/>
    </xf>
    <xf numFmtId="177" fontId="6" fillId="5" borderId="3" xfId="2" applyNumberFormat="1" applyFont="1" applyFill="1" applyBorder="1" applyAlignment="1">
      <alignment wrapText="1"/>
    </xf>
    <xf numFmtId="177" fontId="6" fillId="3" borderId="3" xfId="2" applyNumberFormat="1" applyFont="1" applyFill="1" applyBorder="1" applyAlignment="1">
      <alignment wrapText="1"/>
    </xf>
    <xf numFmtId="10" fontId="6" fillId="5" borderId="3" xfId="2" applyNumberFormat="1" applyFont="1" applyFill="1" applyBorder="1" applyAlignment="1">
      <alignment wrapText="1"/>
    </xf>
    <xf numFmtId="177" fontId="7" fillId="5" borderId="3" xfId="2" applyNumberFormat="1" applyFont="1" applyFill="1" applyBorder="1" applyAlignment="1">
      <alignment wrapText="1"/>
    </xf>
    <xf numFmtId="177" fontId="3" fillId="3" borderId="3" xfId="0" applyNumberFormat="1" applyFont="1" applyFill="1" applyBorder="1" applyAlignment="1">
      <alignment horizontal="center" wrapText="1"/>
    </xf>
    <xf numFmtId="177" fontId="3" fillId="0" borderId="3" xfId="0" applyNumberFormat="1" applyFont="1" applyBorder="1" applyAlignment="1">
      <alignment horizontal="center" wrapText="1"/>
    </xf>
    <xf numFmtId="0" fontId="0" fillId="0" borderId="3" xfId="0" applyBorder="1" applyAlignment="1">
      <alignment wrapText="1"/>
    </xf>
    <xf numFmtId="0" fontId="0" fillId="0" borderId="3" xfId="0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1" fillId="0" borderId="3" xfId="0" applyFont="1" applyBorder="1" applyAlignment="1">
      <alignment wrapText="1"/>
    </xf>
    <xf numFmtId="0" fontId="1" fillId="0" borderId="3" xfId="1" applyBorder="1" applyAlignment="1">
      <alignment wrapText="1"/>
    </xf>
    <xf numFmtId="0" fontId="5" fillId="5" borderId="3" xfId="0" quotePrefix="1" applyFont="1" applyFill="1" applyBorder="1" applyAlignment="1">
      <alignment horizontal="left" wrapText="1"/>
    </xf>
    <xf numFmtId="176" fontId="0" fillId="0" borderId="3" xfId="0" applyNumberFormat="1" applyBorder="1" applyAlignment="1">
      <alignment wrapText="1"/>
    </xf>
    <xf numFmtId="2" fontId="0" fillId="0" borderId="3" xfId="0" applyNumberFormat="1" applyBorder="1" applyAlignment="1">
      <alignment wrapText="1"/>
    </xf>
    <xf numFmtId="177" fontId="0" fillId="7" borderId="3" xfId="3" applyNumberFormat="1" applyFont="1" applyFill="1" applyBorder="1" applyAlignment="1">
      <alignment wrapText="1"/>
    </xf>
    <xf numFmtId="177" fontId="1" fillId="0" borderId="2" xfId="0" applyNumberFormat="1" applyFont="1" applyBorder="1" applyAlignment="1">
      <alignment wrapText="1"/>
    </xf>
    <xf numFmtId="178" fontId="0" fillId="0" borderId="3" xfId="0" applyNumberFormat="1" applyBorder="1" applyAlignment="1">
      <alignment wrapText="1"/>
    </xf>
    <xf numFmtId="1" fontId="1" fillId="0" borderId="3" xfId="0" applyNumberFormat="1" applyFont="1" applyBorder="1" applyAlignment="1">
      <alignment wrapText="1"/>
    </xf>
    <xf numFmtId="179" fontId="0" fillId="7" borderId="3" xfId="0" applyNumberFormat="1" applyFill="1" applyBorder="1" applyAlignment="1">
      <alignment wrapText="1"/>
    </xf>
    <xf numFmtId="1" fontId="0" fillId="7" borderId="3" xfId="0" applyNumberFormat="1" applyFill="1" applyBorder="1" applyAlignment="1">
      <alignment wrapText="1"/>
    </xf>
    <xf numFmtId="177" fontId="0" fillId="7" borderId="3" xfId="0" applyNumberFormat="1" applyFill="1" applyBorder="1" applyAlignment="1">
      <alignment wrapText="1"/>
    </xf>
    <xf numFmtId="10" fontId="0" fillId="0" borderId="3" xfId="0" applyNumberFormat="1" applyBorder="1" applyAlignment="1">
      <alignment wrapText="1"/>
    </xf>
    <xf numFmtId="10" fontId="0" fillId="5" borderId="3" xfId="4" applyNumberFormat="1" applyFont="1" applyFill="1" applyBorder="1" applyAlignment="1">
      <alignment wrapText="1"/>
    </xf>
    <xf numFmtId="177" fontId="0" fillId="5" borderId="3" xfId="0" applyNumberFormat="1" applyFill="1" applyBorder="1" applyAlignment="1">
      <alignment wrapText="1"/>
    </xf>
    <xf numFmtId="10" fontId="0" fillId="7" borderId="3" xfId="4" applyNumberFormat="1" applyFont="1" applyFill="1" applyBorder="1" applyAlignment="1">
      <alignment wrapText="1"/>
    </xf>
    <xf numFmtId="0" fontId="9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horizontal="center" wrapText="1"/>
    </xf>
    <xf numFmtId="177" fontId="0" fillId="0" borderId="2" xfId="0" applyNumberFormat="1" applyBorder="1" applyAlignment="1">
      <alignment wrapText="1"/>
    </xf>
    <xf numFmtId="0" fontId="10" fillId="0" borderId="3" xfId="0" applyFont="1" applyBorder="1" applyAlignment="1">
      <alignment horizontal="center" vertical="center" wrapText="1"/>
    </xf>
    <xf numFmtId="0" fontId="0" fillId="0" borderId="5" xfId="0" applyBorder="1" applyAlignment="1">
      <alignment horizontal="center" wrapText="1"/>
    </xf>
  </cellXfs>
  <cellStyles count="5">
    <cellStyle name="Currency 2" xfId="3" xr:uid="{D74DF383-7314-4FD8-AA09-7A3EA334D1AF}"/>
    <cellStyle name="Normal 2" xfId="1" xr:uid="{F76A96E0-CD23-4F4C-A887-C38EF65ADC43}"/>
    <cellStyle name="Normal 2 18 2" xfId="2" xr:uid="{75F4A2BB-CC8D-496E-B2DF-57017456A86F}"/>
    <cellStyle name="Percent 2" xfId="4" xr:uid="{2F8B638F-58E3-4976-9919-8BE583D1E3CD}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200025</xdr:colOff>
      <xdr:row>1</xdr:row>
      <xdr:rowOff>38101</xdr:rowOff>
    </xdr:from>
    <xdr:to>
      <xdr:col>1</xdr:col>
      <xdr:colOff>1322452</xdr:colOff>
      <xdr:row>2</xdr:row>
      <xdr:rowOff>638175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34BD19F8-B2E4-4013-823E-1D32B06BEE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92275" y="1270001"/>
          <a:ext cx="1122427" cy="1285874"/>
        </a:xfrm>
        <a:prstGeom prst="rect">
          <a:avLst/>
        </a:prstGeom>
      </xdr:spPr>
    </xdr:pic>
    <xdr:clientData/>
  </xdr:twoCellAnchor>
  <xdr:twoCellAnchor editAs="oneCell">
    <xdr:from>
      <xdr:col>1</xdr:col>
      <xdr:colOff>219075</xdr:colOff>
      <xdr:row>3</xdr:row>
      <xdr:rowOff>103303</xdr:rowOff>
    </xdr:from>
    <xdr:to>
      <xdr:col>1</xdr:col>
      <xdr:colOff>1257300</xdr:colOff>
      <xdr:row>4</xdr:row>
      <xdr:rowOff>647338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7515FA4B-8EAF-403D-8508-E9802BEB75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711325" y="2706803"/>
          <a:ext cx="1038225" cy="1229835"/>
        </a:xfrm>
        <a:prstGeom prst="rect">
          <a:avLst/>
        </a:prstGeom>
      </xdr:spPr>
    </xdr:pic>
    <xdr:clientData/>
  </xdr:twoCellAnchor>
  <xdr:twoCellAnchor editAs="oneCell">
    <xdr:from>
      <xdr:col>1</xdr:col>
      <xdr:colOff>228600</xdr:colOff>
      <xdr:row>9</xdr:row>
      <xdr:rowOff>47625</xdr:rowOff>
    </xdr:from>
    <xdr:to>
      <xdr:col>1</xdr:col>
      <xdr:colOff>1352550</xdr:colOff>
      <xdr:row>10</xdr:row>
      <xdr:rowOff>632573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5FE81C28-D0D8-4220-8B01-F81CB202A9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720850" y="4251325"/>
          <a:ext cx="1123950" cy="1308848"/>
        </a:xfrm>
        <a:prstGeom prst="rect">
          <a:avLst/>
        </a:prstGeom>
      </xdr:spPr>
    </xdr:pic>
    <xdr:clientData/>
  </xdr:twoCellAnchor>
  <xdr:twoCellAnchor editAs="oneCell">
    <xdr:from>
      <xdr:col>1</xdr:col>
      <xdr:colOff>200025</xdr:colOff>
      <xdr:row>11</xdr:row>
      <xdr:rowOff>9525</xdr:rowOff>
    </xdr:from>
    <xdr:to>
      <xdr:col>1</xdr:col>
      <xdr:colOff>1371600</xdr:colOff>
      <xdr:row>12</xdr:row>
      <xdr:rowOff>664667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4B495B45-1C0E-4D2E-AF1E-761C611456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692275" y="5661025"/>
          <a:ext cx="1171575" cy="1379042"/>
        </a:xfrm>
        <a:prstGeom prst="rect">
          <a:avLst/>
        </a:prstGeom>
      </xdr:spPr>
    </xdr:pic>
    <xdr:clientData/>
  </xdr:twoCellAnchor>
  <xdr:twoCellAnchor editAs="oneCell">
    <xdr:from>
      <xdr:col>1</xdr:col>
      <xdr:colOff>219075</xdr:colOff>
      <xdr:row>13</xdr:row>
      <xdr:rowOff>58362</xdr:rowOff>
    </xdr:from>
    <xdr:to>
      <xdr:col>1</xdr:col>
      <xdr:colOff>1257300</xdr:colOff>
      <xdr:row>13</xdr:row>
      <xdr:rowOff>1247773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35737477-85D1-4E85-AF9F-8881F5F395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11325" y="7386262"/>
          <a:ext cx="1038225" cy="1189411"/>
        </a:xfrm>
        <a:prstGeom prst="rect">
          <a:avLst/>
        </a:prstGeom>
      </xdr:spPr>
    </xdr:pic>
    <xdr:clientData/>
  </xdr:twoCellAnchor>
  <xdr:twoCellAnchor editAs="oneCell">
    <xdr:from>
      <xdr:col>1</xdr:col>
      <xdr:colOff>200025</xdr:colOff>
      <xdr:row>14</xdr:row>
      <xdr:rowOff>38100</xdr:rowOff>
    </xdr:from>
    <xdr:to>
      <xdr:col>1</xdr:col>
      <xdr:colOff>1238250</xdr:colOff>
      <xdr:row>15</xdr:row>
      <xdr:rowOff>1110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7495ADBC-CBD6-4626-8E97-7F13428317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92275" y="8636000"/>
          <a:ext cx="1038225" cy="1233010"/>
        </a:xfrm>
        <a:prstGeom prst="rect">
          <a:avLst/>
        </a:prstGeom>
      </xdr:spPr>
    </xdr:pic>
    <xdr:clientData/>
  </xdr:twoCellAnchor>
  <xdr:twoCellAnchor editAs="oneCell">
    <xdr:from>
      <xdr:col>1</xdr:col>
      <xdr:colOff>209550</xdr:colOff>
      <xdr:row>15</xdr:row>
      <xdr:rowOff>20494</xdr:rowOff>
    </xdr:from>
    <xdr:to>
      <xdr:col>1</xdr:col>
      <xdr:colOff>1266825</xdr:colOff>
      <xdr:row>15</xdr:row>
      <xdr:rowOff>1251698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68818F21-D97D-472B-9EA5-931B3A47C7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701800" y="9888394"/>
          <a:ext cx="1057275" cy="1231204"/>
        </a:xfrm>
        <a:prstGeom prst="rect">
          <a:avLst/>
        </a:prstGeom>
      </xdr:spPr>
    </xdr:pic>
    <xdr:clientData/>
  </xdr:twoCellAnchor>
  <xdr:twoCellAnchor editAs="oneCell">
    <xdr:from>
      <xdr:col>1</xdr:col>
      <xdr:colOff>209551</xdr:colOff>
      <xdr:row>16</xdr:row>
      <xdr:rowOff>30957</xdr:rowOff>
    </xdr:from>
    <xdr:to>
      <xdr:col>1</xdr:col>
      <xdr:colOff>1152525</xdr:colOff>
      <xdr:row>16</xdr:row>
      <xdr:rowOff>1140917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AB16426B-2FFA-49BF-B121-47BC044515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701801" y="11168857"/>
          <a:ext cx="942974" cy="1109960"/>
        </a:xfrm>
        <a:prstGeom prst="rect">
          <a:avLst/>
        </a:prstGeom>
      </xdr:spPr>
    </xdr:pic>
    <xdr:clientData/>
  </xdr:twoCellAnchor>
  <xdr:twoCellAnchor editAs="oneCell">
    <xdr:from>
      <xdr:col>1</xdr:col>
      <xdr:colOff>19049</xdr:colOff>
      <xdr:row>17</xdr:row>
      <xdr:rowOff>9524</xdr:rowOff>
    </xdr:from>
    <xdr:to>
      <xdr:col>1</xdr:col>
      <xdr:colOff>1261862</xdr:colOff>
      <xdr:row>19</xdr:row>
      <xdr:rowOff>476249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id="{546A382D-B018-4E3F-96D8-D2115289DE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511299" y="12646024"/>
          <a:ext cx="1242813" cy="1431925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20</xdr:row>
      <xdr:rowOff>16356</xdr:rowOff>
    </xdr:from>
    <xdr:to>
      <xdr:col>1</xdr:col>
      <xdr:colOff>1245587</xdr:colOff>
      <xdr:row>22</xdr:row>
      <xdr:rowOff>457199</xdr:rowOff>
    </xdr:to>
    <xdr:pic>
      <xdr:nvPicPr>
        <xdr:cNvPr id="11" name="图片 10">
          <a:extLst>
            <a:ext uri="{FF2B5EF4-FFF2-40B4-BE49-F238E27FC236}">
              <a16:creationId xmlns:a16="http://schemas.microsoft.com/office/drawing/2014/main" id="{67E2DD5D-9034-46FF-96A0-AD3849ABCF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530350" y="14100656"/>
          <a:ext cx="1207487" cy="1431443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23</xdr:row>
      <xdr:rowOff>114300</xdr:rowOff>
    </xdr:from>
    <xdr:to>
      <xdr:col>1</xdr:col>
      <xdr:colOff>1396311</xdr:colOff>
      <xdr:row>24</xdr:row>
      <xdr:rowOff>809625</xdr:rowOff>
    </xdr:to>
    <xdr:pic>
      <xdr:nvPicPr>
        <xdr:cNvPr id="12" name="图片 11">
          <a:extLst>
            <a:ext uri="{FF2B5EF4-FFF2-40B4-BE49-F238E27FC236}">
              <a16:creationId xmlns:a16="http://schemas.microsoft.com/office/drawing/2014/main" id="{9F04882E-A5EB-4784-895E-010BC70A13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530350" y="15913100"/>
          <a:ext cx="1358211" cy="1577975"/>
        </a:xfrm>
        <a:prstGeom prst="rect">
          <a:avLst/>
        </a:prstGeom>
      </xdr:spPr>
    </xdr:pic>
    <xdr:clientData/>
  </xdr:twoCellAnchor>
  <xdr:twoCellAnchor editAs="oneCell">
    <xdr:from>
      <xdr:col>1</xdr:col>
      <xdr:colOff>95249</xdr:colOff>
      <xdr:row>25</xdr:row>
      <xdr:rowOff>57150</xdr:rowOff>
    </xdr:from>
    <xdr:to>
      <xdr:col>1</xdr:col>
      <xdr:colOff>1450288</xdr:colOff>
      <xdr:row>26</xdr:row>
      <xdr:rowOff>714375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id="{E4091958-A9E7-4E6E-81F0-D690A06D36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587499" y="17621250"/>
          <a:ext cx="1355039" cy="1539875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152400</xdr:colOff>
      <xdr:row>27</xdr:row>
      <xdr:rowOff>45194</xdr:rowOff>
    </xdr:from>
    <xdr:to>
      <xdr:col>1</xdr:col>
      <xdr:colOff>1323975</xdr:colOff>
      <xdr:row>28</xdr:row>
      <xdr:rowOff>678694</xdr:rowOff>
    </xdr:to>
    <xdr:pic>
      <xdr:nvPicPr>
        <xdr:cNvPr id="14" name="图片 13">
          <a:extLst>
            <a:ext uri="{FF2B5EF4-FFF2-40B4-BE49-F238E27FC236}">
              <a16:creationId xmlns:a16="http://schemas.microsoft.com/office/drawing/2014/main" id="{8321A047-7F8C-4708-9C39-BE778C40B8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644650" y="19603194"/>
          <a:ext cx="1171575" cy="1357400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190500</xdr:colOff>
      <xdr:row>29</xdr:row>
      <xdr:rowOff>47625</xdr:rowOff>
    </xdr:from>
    <xdr:to>
      <xdr:col>1</xdr:col>
      <xdr:colOff>1362074</xdr:colOff>
      <xdr:row>30</xdr:row>
      <xdr:rowOff>673127</xdr:rowOff>
    </xdr:to>
    <xdr:pic>
      <xdr:nvPicPr>
        <xdr:cNvPr id="15" name="图片 14">
          <a:extLst>
            <a:ext uri="{FF2B5EF4-FFF2-40B4-BE49-F238E27FC236}">
              <a16:creationId xmlns:a16="http://schemas.microsoft.com/office/drawing/2014/main" id="{A6B414FB-BC54-41D8-AFE7-97AE352D65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682750" y="21053425"/>
          <a:ext cx="1171574" cy="1349402"/>
        </a:xfrm>
        <a:prstGeom prst="rect">
          <a:avLst/>
        </a:prstGeom>
      </xdr:spPr>
    </xdr:pic>
    <xdr:clientData/>
  </xdr:twoCellAnchor>
  <xdr:twoCellAnchor editAs="oneCell">
    <xdr:from>
      <xdr:col>1</xdr:col>
      <xdr:colOff>304801</xdr:colOff>
      <xdr:row>31</xdr:row>
      <xdr:rowOff>38100</xdr:rowOff>
    </xdr:from>
    <xdr:to>
      <xdr:col>1</xdr:col>
      <xdr:colOff>1009651</xdr:colOff>
      <xdr:row>31</xdr:row>
      <xdr:rowOff>858646</xdr:rowOff>
    </xdr:to>
    <xdr:pic>
      <xdr:nvPicPr>
        <xdr:cNvPr id="16" name="图片 15">
          <a:extLst>
            <a:ext uri="{FF2B5EF4-FFF2-40B4-BE49-F238E27FC236}">
              <a16:creationId xmlns:a16="http://schemas.microsoft.com/office/drawing/2014/main" id="{B73527C4-8EE2-47F3-B0B6-F71DDAAF22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797051" y="22720300"/>
          <a:ext cx="704850" cy="820546"/>
        </a:xfrm>
        <a:prstGeom prst="rect">
          <a:avLst/>
        </a:prstGeom>
      </xdr:spPr>
    </xdr:pic>
    <xdr:clientData/>
  </xdr:twoCellAnchor>
  <xdr:twoCellAnchor editAs="oneCell">
    <xdr:from>
      <xdr:col>1</xdr:col>
      <xdr:colOff>295275</xdr:colOff>
      <xdr:row>32</xdr:row>
      <xdr:rowOff>95250</xdr:rowOff>
    </xdr:from>
    <xdr:to>
      <xdr:col>1</xdr:col>
      <xdr:colOff>997888</xdr:colOff>
      <xdr:row>32</xdr:row>
      <xdr:rowOff>895350</xdr:rowOff>
    </xdr:to>
    <xdr:pic>
      <xdr:nvPicPr>
        <xdr:cNvPr id="17" name="图片 16">
          <a:extLst>
            <a:ext uri="{FF2B5EF4-FFF2-40B4-BE49-F238E27FC236}">
              <a16:creationId xmlns:a16="http://schemas.microsoft.com/office/drawing/2014/main" id="{3D9A3B2E-A150-4787-906B-358E17A5FE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787525" y="23698200"/>
          <a:ext cx="702613" cy="800100"/>
        </a:xfrm>
        <a:prstGeom prst="rect">
          <a:avLst/>
        </a:prstGeom>
      </xdr:spPr>
    </xdr:pic>
    <xdr:clientData/>
  </xdr:twoCellAnchor>
  <xdr:twoCellAnchor editAs="oneCell">
    <xdr:from>
      <xdr:col>1</xdr:col>
      <xdr:colOff>295276</xdr:colOff>
      <xdr:row>33</xdr:row>
      <xdr:rowOff>86574</xdr:rowOff>
    </xdr:from>
    <xdr:to>
      <xdr:col>1</xdr:col>
      <xdr:colOff>981076</xdr:colOff>
      <xdr:row>33</xdr:row>
      <xdr:rowOff>881150</xdr:rowOff>
    </xdr:to>
    <xdr:pic>
      <xdr:nvPicPr>
        <xdr:cNvPr id="18" name="图片 17">
          <a:extLst>
            <a:ext uri="{FF2B5EF4-FFF2-40B4-BE49-F238E27FC236}">
              <a16:creationId xmlns:a16="http://schemas.microsoft.com/office/drawing/2014/main" id="{294FD7A4-489C-4102-9A7C-0535B8CDED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787526" y="24610274"/>
          <a:ext cx="685800" cy="794576"/>
        </a:xfrm>
        <a:prstGeom prst="rect">
          <a:avLst/>
        </a:prstGeom>
      </xdr:spPr>
    </xdr:pic>
    <xdr:clientData/>
  </xdr:twoCellAnchor>
  <xdr:twoCellAnchor editAs="oneCell">
    <xdr:from>
      <xdr:col>1</xdr:col>
      <xdr:colOff>342900</xdr:colOff>
      <xdr:row>34</xdr:row>
      <xdr:rowOff>61061</xdr:rowOff>
    </xdr:from>
    <xdr:to>
      <xdr:col>1</xdr:col>
      <xdr:colOff>1075514</xdr:colOff>
      <xdr:row>34</xdr:row>
      <xdr:rowOff>904875</xdr:rowOff>
    </xdr:to>
    <xdr:pic>
      <xdr:nvPicPr>
        <xdr:cNvPr id="19" name="图片 18">
          <a:extLst>
            <a:ext uri="{FF2B5EF4-FFF2-40B4-BE49-F238E27FC236}">
              <a16:creationId xmlns:a16="http://schemas.microsoft.com/office/drawing/2014/main" id="{38D66D25-E455-4D7E-B28B-519C08C5D2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835150" y="25505511"/>
          <a:ext cx="732614" cy="843814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152401</xdr:colOff>
      <xdr:row>35</xdr:row>
      <xdr:rowOff>20602</xdr:rowOff>
    </xdr:from>
    <xdr:to>
      <xdr:col>1</xdr:col>
      <xdr:colOff>1209675</xdr:colOff>
      <xdr:row>37</xdr:row>
      <xdr:rowOff>333578</xdr:rowOff>
    </xdr:to>
    <xdr:pic>
      <xdr:nvPicPr>
        <xdr:cNvPr id="20" name="图片 19">
          <a:extLst>
            <a:ext uri="{FF2B5EF4-FFF2-40B4-BE49-F238E27FC236}">
              <a16:creationId xmlns:a16="http://schemas.microsoft.com/office/drawing/2014/main" id="{E355741F-2226-4156-9B89-DD2DC3C47A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644651" y="26614402"/>
          <a:ext cx="1057274" cy="1227376"/>
        </a:xfrm>
        <a:prstGeom prst="rect">
          <a:avLst/>
        </a:prstGeom>
      </xdr:spPr>
    </xdr:pic>
    <xdr:clientData/>
  </xdr:twoCellAnchor>
  <xdr:twoCellAnchor editAs="oneCell">
    <xdr:from>
      <xdr:col>1</xdr:col>
      <xdr:colOff>219076</xdr:colOff>
      <xdr:row>38</xdr:row>
      <xdr:rowOff>76200</xdr:rowOff>
    </xdr:from>
    <xdr:to>
      <xdr:col>1</xdr:col>
      <xdr:colOff>1276350</xdr:colOff>
      <xdr:row>40</xdr:row>
      <xdr:rowOff>409950</xdr:rowOff>
    </xdr:to>
    <xdr:pic>
      <xdr:nvPicPr>
        <xdr:cNvPr id="21" name="图片 20">
          <a:extLst>
            <a:ext uri="{FF2B5EF4-FFF2-40B4-BE49-F238E27FC236}">
              <a16:creationId xmlns:a16="http://schemas.microsoft.com/office/drawing/2014/main" id="{F82C62E9-D94B-440F-ADE7-20487A5BBC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711326" y="28041600"/>
          <a:ext cx="1057274" cy="12481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liujie\Desktop\1\Ross%20March%20POE%20Quilt%20Commit-11.3.2025.xlsx" TargetMode="External"/><Relationship Id="rId1" Type="http://schemas.openxmlformats.org/officeDocument/2006/relationships/externalLinkPath" Target="Ross%20March%20POE%20Quilt%20Commit-11.3.20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Kristina%20Lance-Bedding\MYTEX\POS%202015\MYTEX%20FEB-MAR%20IMPORT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zhangqing\&#26700;&#38754;\BBB\item%20set%20up\Final\BBB_Bombay_Cambay_Item%20Set%20Up_2011102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qianyueyun\Local%20Settings\Temporary%20Internet%20Files\Content.Outlook\S0EW6CGV\BBB%20VENDOR%20SET%20UP%20%20ROVERTALLEN%20CHARLESTON%206%2015%201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dingxiaoping\Local%20Settings\Temporary%20Internet%20Files\Content.IE5\K9AN0PEF\files\TARGET\FORMS\TARGET%20QUOTE%20SHEET%20FORMA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mmitment"/>
      <sheetName val="Item"/>
      <sheetName val="10.29 Miya cost-printed "/>
      <sheetName val="Emb cost "/>
      <sheetName val="ValueSelect"/>
      <sheetName val="Data"/>
    </sheetNames>
    <sheetDataSet>
      <sheetData sheetId="0"/>
      <sheetData sheetId="1"/>
      <sheetData sheetId="2">
        <row r="5">
          <cell r="H5">
            <v>47.3</v>
          </cell>
        </row>
        <row r="6">
          <cell r="H6">
            <v>60.7</v>
          </cell>
        </row>
        <row r="7">
          <cell r="H7">
            <v>69.7</v>
          </cell>
        </row>
        <row r="8">
          <cell r="H8">
            <v>47.5</v>
          </cell>
        </row>
        <row r="9">
          <cell r="H9">
            <v>61.2</v>
          </cell>
        </row>
        <row r="10">
          <cell r="H10">
            <v>70.5</v>
          </cell>
        </row>
        <row r="12">
          <cell r="H12">
            <v>50.5</v>
          </cell>
        </row>
        <row r="13">
          <cell r="H13">
            <v>66</v>
          </cell>
        </row>
        <row r="14">
          <cell r="H14">
            <v>76.099999999999994</v>
          </cell>
        </row>
        <row r="15">
          <cell r="H15">
            <v>47.5</v>
          </cell>
        </row>
        <row r="16">
          <cell r="H16">
            <v>61.2</v>
          </cell>
        </row>
        <row r="17">
          <cell r="H17">
            <v>70.5</v>
          </cell>
        </row>
        <row r="19">
          <cell r="H19">
            <v>47.3</v>
          </cell>
        </row>
        <row r="20">
          <cell r="H20">
            <v>60.7</v>
          </cell>
        </row>
        <row r="21">
          <cell r="H21">
            <v>69.7</v>
          </cell>
        </row>
        <row r="22">
          <cell r="H22">
            <v>47.5</v>
          </cell>
        </row>
        <row r="23">
          <cell r="H23">
            <v>61.2</v>
          </cell>
        </row>
        <row r="24">
          <cell r="H24">
            <v>70.5</v>
          </cell>
        </row>
      </sheetData>
      <sheetData sheetId="3">
        <row r="5">
          <cell r="G5">
            <v>56.4</v>
          </cell>
        </row>
        <row r="6">
          <cell r="G6">
            <v>74.5</v>
          </cell>
        </row>
        <row r="7">
          <cell r="G7">
            <v>84.6</v>
          </cell>
        </row>
        <row r="8">
          <cell r="G8">
            <v>59.95</v>
          </cell>
        </row>
        <row r="9">
          <cell r="G9">
            <v>78.2</v>
          </cell>
        </row>
        <row r="10">
          <cell r="G10">
            <v>90.61</v>
          </cell>
        </row>
        <row r="11">
          <cell r="G11">
            <v>61</v>
          </cell>
        </row>
        <row r="12">
          <cell r="G12">
            <v>83.15</v>
          </cell>
        </row>
        <row r="13">
          <cell r="G13">
            <v>94.74</v>
          </cell>
        </row>
        <row r="17">
          <cell r="G17">
            <v>56.84</v>
          </cell>
        </row>
        <row r="18">
          <cell r="G18">
            <v>76.44</v>
          </cell>
        </row>
        <row r="19">
          <cell r="G19">
            <v>94</v>
          </cell>
        </row>
        <row r="24">
          <cell r="G24">
            <v>55.7</v>
          </cell>
        </row>
        <row r="25">
          <cell r="G25">
            <v>76.5</v>
          </cell>
        </row>
        <row r="26">
          <cell r="G26">
            <v>87.8</v>
          </cell>
        </row>
      </sheetData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AN-FEB RECEIPTS"/>
      <sheetName val="mytex - x-Vendor Instructions"/>
      <sheetName val="mytex - x-Vendor Specs"/>
      <sheetName val="mytex - x-Vendor CTPAT"/>
      <sheetName val="mytex - x-Vendor 10+2"/>
      <sheetName val="mytex - x-Lacy Act"/>
      <sheetName val="mytex - x-IFI"/>
      <sheetName val="mytex - x-Fish &amp; Wildlife"/>
      <sheetName val="Volume Ranks"/>
      <sheetName val="Ticket-Item Setup"/>
      <sheetName val="x-Lists"/>
      <sheetName val="x-impor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">
          <cell r="A2" t="str">
            <v>(1) COATS</v>
          </cell>
          <cell r="B2" t="str">
            <v>53- NJ</v>
          </cell>
          <cell r="D2" t="str">
            <v>YES</v>
          </cell>
          <cell r="E2">
            <v>4</v>
          </cell>
          <cell r="H2" t="str">
            <v xml:space="preserve">BULK </v>
          </cell>
          <cell r="I2" t="str">
            <v>VENDOR PAYS 0%</v>
          </cell>
          <cell r="L2" t="str">
            <v>0-REPLEN</v>
          </cell>
          <cell r="N2" t="str">
            <v>GUMMY</v>
          </cell>
          <cell r="O2" t="str">
            <v>BASE</v>
          </cell>
          <cell r="P2" t="str">
            <v>QUEUING</v>
          </cell>
          <cell r="Q2" t="str">
            <v>POE</v>
          </cell>
          <cell r="R2" t="str">
            <v>BULK TO PREPACK</v>
          </cell>
          <cell r="T2" t="str">
            <v>CLASSIC</v>
          </cell>
          <cell r="W2" t="str">
            <v>UP-FRONT PRODUCTION</v>
          </cell>
          <cell r="X2" t="str">
            <v>BOYS_4-7</v>
          </cell>
          <cell r="Y2" t="str">
            <v>BABY CUPS-TOTES</v>
          </cell>
          <cell r="Z2" t="str">
            <v>NA</v>
          </cell>
          <cell r="AB2" t="str">
            <v>NA</v>
          </cell>
          <cell r="AC2" t="str">
            <v>NA</v>
          </cell>
          <cell r="AD2" t="str">
            <v>NA</v>
          </cell>
          <cell r="AE2" t="str">
            <v>NA</v>
          </cell>
          <cell r="AF2" t="str">
            <v>NA</v>
          </cell>
          <cell r="AG2" t="str">
            <v>NA</v>
          </cell>
          <cell r="AH2" t="str">
            <v>NA</v>
          </cell>
          <cell r="AI2" t="str">
            <v>NA</v>
          </cell>
          <cell r="AJ2" t="str">
            <v>NA</v>
          </cell>
          <cell r="AK2" t="str">
            <v>NA</v>
          </cell>
          <cell r="AL2" t="str">
            <v>NA</v>
          </cell>
          <cell r="AM2" t="str">
            <v>NA</v>
          </cell>
          <cell r="AN2" t="str">
            <v>NA</v>
          </cell>
          <cell r="AO2" t="str">
            <v>NA</v>
          </cell>
          <cell r="AP2" t="str">
            <v>NA</v>
          </cell>
          <cell r="AQ2" t="str">
            <v>NA</v>
          </cell>
          <cell r="AR2" t="str">
            <v>NA</v>
          </cell>
          <cell r="AS2" t="str">
            <v>NA</v>
          </cell>
          <cell r="AT2" t="str">
            <v>NA</v>
          </cell>
          <cell r="AU2" t="str">
            <v>NA</v>
          </cell>
          <cell r="AV2" t="str">
            <v>NA</v>
          </cell>
        </row>
        <row r="3">
          <cell r="A3" t="str">
            <v>(2) SPORTSWEAR</v>
          </cell>
          <cell r="B3" t="str">
            <v>512- CA</v>
          </cell>
          <cell r="D3" t="str">
            <v>NO</v>
          </cell>
          <cell r="E3">
            <v>3</v>
          </cell>
          <cell r="H3" t="str">
            <v>INNERS</v>
          </cell>
          <cell r="I3" t="str">
            <v>VENDOR PAYS 50%</v>
          </cell>
          <cell r="L3" t="str">
            <v>1-BASIC/REORDER</v>
          </cell>
          <cell r="N3" t="str">
            <v>GUMMY-SMALL</v>
          </cell>
          <cell r="O3" t="str">
            <v>BASE-COLD</v>
          </cell>
          <cell r="R3" t="str">
            <v>CHANGE BULK ITEMS - SEE NOTES</v>
          </cell>
          <cell r="T3" t="str">
            <v>CONTEMPORARY</v>
          </cell>
          <cell r="W3" t="str">
            <v>PACK AND HOLD</v>
          </cell>
          <cell r="X3" t="str">
            <v>BOYS_8-20</v>
          </cell>
          <cell r="Y3" t="str">
            <v>BATH AND BODY</v>
          </cell>
          <cell r="Z3" t="str">
            <v>LOW</v>
          </cell>
          <cell r="AB3" t="str">
            <v>ASST.</v>
          </cell>
          <cell r="AC3" t="str">
            <v>ASSORTED</v>
          </cell>
          <cell r="AD3" t="str">
            <v>BOY</v>
          </cell>
          <cell r="AE3" t="str">
            <v>ACRYLIC</v>
          </cell>
          <cell r="AF3" t="str">
            <v>3D SOLID</v>
          </cell>
          <cell r="AG3" t="str">
            <v>BATH</v>
          </cell>
          <cell r="AH3" t="str">
            <v>CAMPUS KIT</v>
          </cell>
          <cell r="AI3" t="str">
            <v>HEAVY WEIGHT</v>
          </cell>
          <cell r="AJ3" t="str">
            <v>FOAMBACK</v>
          </cell>
          <cell r="AK3" t="str">
            <v>BALL</v>
          </cell>
          <cell r="AL3">
            <v>63</v>
          </cell>
          <cell r="AM3" t="str">
            <v>1-2 IN</v>
          </cell>
          <cell r="AN3">
            <v>120</v>
          </cell>
          <cell r="AO3" t="str">
            <v>1-PC</v>
          </cell>
          <cell r="AP3" t="str">
            <v>BACK TO CAMPUS</v>
          </cell>
          <cell r="AQ3" t="str">
            <v>2015 GIFT STRATEGY</v>
          </cell>
          <cell r="AR3" t="str">
            <v>FEATHER</v>
          </cell>
          <cell r="AS3" t="str">
            <v>AMERICANA</v>
          </cell>
          <cell r="AT3" t="str">
            <v>3D</v>
          </cell>
          <cell r="AU3" t="str">
            <v>2PK BED PILLOW</v>
          </cell>
          <cell r="AV3" t="str">
            <v>TESTING</v>
          </cell>
        </row>
        <row r="4">
          <cell r="A4" t="str">
            <v>(3) KIDS</v>
          </cell>
          <cell r="B4" t="str">
            <v>53-SHIP-TO-MARK-FOR</v>
          </cell>
          <cell r="E4">
            <v>2</v>
          </cell>
          <cell r="H4" t="str">
            <v>SHIPPABLE</v>
          </cell>
          <cell r="I4" t="str">
            <v>VENDOR PAYS 100%</v>
          </cell>
          <cell r="L4" t="str">
            <v>5-SPRING 2015</v>
          </cell>
          <cell r="N4" t="str">
            <v>HANGTAG</v>
          </cell>
          <cell r="O4" t="str">
            <v>BASE-COLD-HOT</v>
          </cell>
          <cell r="R4" t="str">
            <v>CHANGE PACK QTY</v>
          </cell>
          <cell r="T4" t="str">
            <v>UPDATED</v>
          </cell>
          <cell r="W4" t="str">
            <v>IN-SEASON PRODUCTION</v>
          </cell>
          <cell r="X4" t="str">
            <v>BOYS_COATS</v>
          </cell>
          <cell r="Y4" t="str">
            <v>BEVERAGE</v>
          </cell>
          <cell r="Z4" t="str">
            <v>MID</v>
          </cell>
          <cell r="AB4" t="str">
            <v>BEIGE</v>
          </cell>
          <cell r="AC4" t="str">
            <v>BEIGE-TAN</v>
          </cell>
          <cell r="AD4" t="str">
            <v>GIRL</v>
          </cell>
          <cell r="AE4" t="str">
            <v>BAMBOO</v>
          </cell>
          <cell r="AF4" t="str">
            <v>ANIMAL</v>
          </cell>
          <cell r="AG4" t="str">
            <v>BOWL BRUSH</v>
          </cell>
          <cell r="AH4" t="str">
            <v>CANOPY</v>
          </cell>
          <cell r="AI4" t="str">
            <v>LIGHT WEIGHT</v>
          </cell>
          <cell r="AJ4" t="str">
            <v>LINED</v>
          </cell>
          <cell r="AK4" t="str">
            <v>DISK</v>
          </cell>
          <cell r="AL4">
            <v>72</v>
          </cell>
          <cell r="AM4" t="str">
            <v>1-4 IN</v>
          </cell>
          <cell r="AN4">
            <v>180</v>
          </cell>
          <cell r="AO4" t="str">
            <v>2-PC</v>
          </cell>
          <cell r="AP4" t="str">
            <v>CHRISTMAS</v>
          </cell>
          <cell r="AQ4" t="str">
            <v>BACK TO CAMPUS 2015</v>
          </cell>
          <cell r="AR4" t="str">
            <v>POLY FILL</v>
          </cell>
          <cell r="AS4" t="str">
            <v>BASIC</v>
          </cell>
          <cell r="AT4" t="str">
            <v>APPLIQUE</v>
          </cell>
          <cell r="AU4" t="str">
            <v>2PK DEC PILLOW</v>
          </cell>
        </row>
        <row r="5">
          <cell r="A5" t="str">
            <v>(4) MENS</v>
          </cell>
          <cell r="B5" t="str">
            <v>512-SHIP-TO-MARK-FOR</v>
          </cell>
          <cell r="E5">
            <v>1</v>
          </cell>
          <cell r="I5" t="str">
            <v>FOB PORT OF ORIGIN</v>
          </cell>
          <cell r="L5" t="str">
            <v>6-FALL 2015</v>
          </cell>
          <cell r="N5" t="str">
            <v>HANGTAG-SMALL</v>
          </cell>
          <cell r="O5" t="str">
            <v>BASE-EXHOT-HOT</v>
          </cell>
          <cell r="R5" t="str">
            <v>DC BUILD ASSORTMENT</v>
          </cell>
          <cell r="T5" t="str">
            <v>URBAN</v>
          </cell>
          <cell r="W5" t="str">
            <v>CLOSE OUT</v>
          </cell>
          <cell r="X5" t="str">
            <v>BOYS_HUSKY</v>
          </cell>
          <cell r="Y5" t="str">
            <v>BOWLS</v>
          </cell>
          <cell r="Z5" t="str">
            <v>HIGH</v>
          </cell>
          <cell r="AB5" t="str">
            <v>CLEAR</v>
          </cell>
          <cell r="AC5" t="str">
            <v>BLACK</v>
          </cell>
          <cell r="AD5" t="str">
            <v>UNISEX</v>
          </cell>
          <cell r="AE5" t="str">
            <v>BASIC FOAM-EGG CRATE</v>
          </cell>
          <cell r="AF5" t="str">
            <v>AZTEC</v>
          </cell>
          <cell r="AG5" t="str">
            <v>BOXED</v>
          </cell>
          <cell r="AH5" t="str">
            <v>LAMPS</v>
          </cell>
          <cell r="AI5" t="str">
            <v>MEDIUM WEIGHT</v>
          </cell>
          <cell r="AJ5" t="str">
            <v>LINED-INTERLINED</v>
          </cell>
          <cell r="AK5" t="str">
            <v>LAMPPOST</v>
          </cell>
          <cell r="AL5">
            <v>84</v>
          </cell>
          <cell r="AM5" t="str">
            <v>3-4 IN</v>
          </cell>
          <cell r="AN5">
            <v>200</v>
          </cell>
          <cell r="AO5" t="str">
            <v>3-PC</v>
          </cell>
          <cell r="AP5" t="str">
            <v>EASTER</v>
          </cell>
          <cell r="AQ5" t="str">
            <v>BAKING</v>
          </cell>
          <cell r="AR5" t="str">
            <v>DOWN ALT</v>
          </cell>
          <cell r="AS5" t="str">
            <v>COASTAL</v>
          </cell>
          <cell r="AT5" t="str">
            <v>BRUSHED</v>
          </cell>
          <cell r="AU5" t="str">
            <v>ACRYLIC</v>
          </cell>
        </row>
        <row r="6">
          <cell r="A6" t="str">
            <v>(5) ACCESSORIES</v>
          </cell>
          <cell r="B6" t="str">
            <v>SHIP TO STORES</v>
          </cell>
          <cell r="L6" t="str">
            <v>7-SPRING 2016</v>
          </cell>
          <cell r="N6" t="str">
            <v>RAT TAIL</v>
          </cell>
          <cell r="O6" t="str">
            <v>BASE-HOT</v>
          </cell>
          <cell r="R6" t="str">
            <v>DO NOT SIZE BREAK</v>
          </cell>
          <cell r="X6" t="str">
            <v>COMFORTER_OVER</v>
          </cell>
          <cell r="Y6" t="str">
            <v>CANDY</v>
          </cell>
          <cell r="AB6" t="str">
            <v>FROST</v>
          </cell>
          <cell r="AC6" t="str">
            <v>BLUE</v>
          </cell>
          <cell r="AE6" t="str">
            <v>BLEND</v>
          </cell>
          <cell r="AF6" t="str">
            <v>BIRDS</v>
          </cell>
          <cell r="AG6" t="str">
            <v>CADDYS-SHOWER</v>
          </cell>
          <cell r="AH6" t="str">
            <v>OTHER</v>
          </cell>
          <cell r="AJ6" t="str">
            <v>ROOM DARKENING</v>
          </cell>
          <cell r="AK6" t="str">
            <v>OPEN WORK</v>
          </cell>
          <cell r="AL6">
            <v>95</v>
          </cell>
          <cell r="AM6" t="str">
            <v>5-6 IN</v>
          </cell>
          <cell r="AN6" t="str">
            <v>200 OR LESS</v>
          </cell>
          <cell r="AO6" t="str">
            <v>4-PC</v>
          </cell>
          <cell r="AP6" t="str">
            <v>GRADUATION</v>
          </cell>
          <cell r="AQ6" t="str">
            <v>BARWARE</v>
          </cell>
          <cell r="AR6" t="str">
            <v>MEMORY FOAM</v>
          </cell>
          <cell r="AS6" t="str">
            <v>DEN</v>
          </cell>
          <cell r="AT6" t="str">
            <v>BURNOUT</v>
          </cell>
          <cell r="AU6" t="str">
            <v>BASIC MIRRORS</v>
          </cell>
        </row>
        <row r="7">
          <cell r="A7" t="str">
            <v>(6) LINENS</v>
          </cell>
          <cell r="N7" t="str">
            <v>SHELF PRICING</v>
          </cell>
          <cell r="O7" t="str">
            <v>COLD</v>
          </cell>
          <cell r="R7" t="str">
            <v>FLAT BREAKDOWN</v>
          </cell>
          <cell r="X7" t="str">
            <v>DRESS SHIRTS_BIG_TALL</v>
          </cell>
          <cell r="Y7" t="str">
            <v>COOKBOOKS</v>
          </cell>
          <cell r="AB7" t="str">
            <v>WHITE</v>
          </cell>
          <cell r="AC7" t="str">
            <v>BROWN</v>
          </cell>
          <cell r="AE7" t="str">
            <v>BURLAP</v>
          </cell>
          <cell r="AF7" t="str">
            <v>BROCADE</v>
          </cell>
          <cell r="AG7" t="str">
            <v>CADDYS-STORAGE</v>
          </cell>
          <cell r="AH7" t="str">
            <v>PILLOW</v>
          </cell>
          <cell r="AJ7" t="str">
            <v>WOVEN BLACKOUT</v>
          </cell>
          <cell r="AK7" t="str">
            <v>OVAL</v>
          </cell>
          <cell r="AL7">
            <v>108</v>
          </cell>
          <cell r="AM7" t="str">
            <v>5-8 IN</v>
          </cell>
          <cell r="AN7" t="str">
            <v>200-299</v>
          </cell>
          <cell r="AO7" t="str">
            <v>5-PC</v>
          </cell>
          <cell r="AP7" t="str">
            <v>HALLOWEEN</v>
          </cell>
          <cell r="AQ7" t="str">
            <v>ENTERTAINMENT-BARWARE</v>
          </cell>
          <cell r="AR7" t="str">
            <v>COTTON</v>
          </cell>
          <cell r="AS7" t="str">
            <v>FEMININE</v>
          </cell>
          <cell r="AT7" t="str">
            <v>CHENILLE</v>
          </cell>
          <cell r="AU7" t="str">
            <v>BBQ</v>
          </cell>
        </row>
        <row r="8">
          <cell r="A8" t="str">
            <v xml:space="preserve">(7) YOUTH </v>
          </cell>
          <cell r="N8" t="str">
            <v>SHIP LABEL</v>
          </cell>
          <cell r="O8" t="str">
            <v>EXHOT</v>
          </cell>
          <cell r="R8" t="str">
            <v>FRAGILE</v>
          </cell>
          <cell r="X8" t="str">
            <v>DRESS SHIRTS_MENS</v>
          </cell>
          <cell r="Y8" t="str">
            <v>COOKWARE</v>
          </cell>
          <cell r="AC8" t="str">
            <v>GREEN</v>
          </cell>
          <cell r="AE8" t="str">
            <v>BURNOUT</v>
          </cell>
          <cell r="AF8" t="str">
            <v>CAMO</v>
          </cell>
          <cell r="AG8" t="str">
            <v>CADDYS-SUCTION</v>
          </cell>
          <cell r="AH8" t="str">
            <v>SAUCER CHAIR</v>
          </cell>
          <cell r="AK8" t="str">
            <v>SERPENT-SCROLL</v>
          </cell>
          <cell r="AL8" t="str">
            <v>13X18</v>
          </cell>
          <cell r="AM8" t="str">
            <v>1 IN</v>
          </cell>
          <cell r="AN8">
            <v>220</v>
          </cell>
          <cell r="AO8" t="str">
            <v>6-PC</v>
          </cell>
          <cell r="AP8" t="str">
            <v>HARVEST</v>
          </cell>
          <cell r="AQ8" t="str">
            <v>ROASTING A-Z</v>
          </cell>
          <cell r="AS8" t="str">
            <v>GLAMOUR</v>
          </cell>
          <cell r="AT8" t="str">
            <v>COLOR BLOCK</v>
          </cell>
          <cell r="AU8" t="str">
            <v>HEALTHY FOODS</v>
          </cell>
        </row>
        <row r="9">
          <cell r="A9" t="str">
            <v>(8) OUTERWEAR</v>
          </cell>
          <cell r="O9" t="str">
            <v>HOT</v>
          </cell>
          <cell r="R9" t="str">
            <v>FRAGRANCE</v>
          </cell>
          <cell r="X9" t="str">
            <v>DRESS SHIRTS_TALL</v>
          </cell>
          <cell r="Y9" t="str">
            <v>COSMETICS</v>
          </cell>
          <cell r="AC9" t="str">
            <v>GREY</v>
          </cell>
          <cell r="AE9" t="str">
            <v>CANVAS</v>
          </cell>
          <cell r="AF9" t="str">
            <v>CHEVRON</v>
          </cell>
          <cell r="AG9" t="str">
            <v>CANISTER</v>
          </cell>
          <cell r="AH9" t="str">
            <v>SHEETS</v>
          </cell>
          <cell r="AK9" t="str">
            <v>SQUARE</v>
          </cell>
          <cell r="AL9" t="str">
            <v>14X14</v>
          </cell>
          <cell r="AM9" t="str">
            <v>5 IN</v>
          </cell>
          <cell r="AN9">
            <v>230</v>
          </cell>
          <cell r="AO9" t="str">
            <v>7-PC</v>
          </cell>
          <cell r="AP9" t="str">
            <v>MOTHERS DAY</v>
          </cell>
          <cell r="AS9" t="str">
            <v>GLOBAL</v>
          </cell>
          <cell r="AT9" t="str">
            <v>CRUSHED</v>
          </cell>
          <cell r="AU9" t="str">
            <v>HYDRATION</v>
          </cell>
        </row>
        <row r="10">
          <cell r="O10" t="str">
            <v>HOT-EXHOT</v>
          </cell>
          <cell r="R10" t="str">
            <v>JEWELRY</v>
          </cell>
          <cell r="X10" t="str">
            <v>DUVET_DOWN_COVERS</v>
          </cell>
          <cell r="Y10" t="str">
            <v>DRINKWARE</v>
          </cell>
          <cell r="AC10" t="str">
            <v>METALLIC</v>
          </cell>
          <cell r="AE10" t="str">
            <v>CERAMIC</v>
          </cell>
          <cell r="AF10" t="str">
            <v>COLOR BLOCK</v>
          </cell>
          <cell r="AG10" t="str">
            <v>COSMETIC</v>
          </cell>
          <cell r="AH10" t="str">
            <v>SIGN</v>
          </cell>
          <cell r="AK10" t="str">
            <v>SWIRL CAGE</v>
          </cell>
          <cell r="AL10" t="str">
            <v>16X16</v>
          </cell>
          <cell r="AN10">
            <v>250</v>
          </cell>
          <cell r="AO10" t="str">
            <v>8-PC</v>
          </cell>
          <cell r="AP10" t="str">
            <v>VALENTINES DAY</v>
          </cell>
          <cell r="AS10" t="str">
            <v>HOLIDAY-SEASONAL</v>
          </cell>
          <cell r="AT10" t="str">
            <v>EMBELLISHMENT</v>
          </cell>
          <cell r="AU10" t="str">
            <v>LED</v>
          </cell>
        </row>
        <row r="11">
          <cell r="O11" t="str">
            <v>PUERTO RICO</v>
          </cell>
          <cell r="R11" t="str">
            <v>LIQUID</v>
          </cell>
          <cell r="X11" t="str">
            <v>GIRLS_4-6</v>
          </cell>
          <cell r="Y11" t="str">
            <v>DVD-VIDEO GAMES</v>
          </cell>
          <cell r="AC11" t="str">
            <v>MULTI-COLOR</v>
          </cell>
          <cell r="AE11" t="str">
            <v>CHENILLE</v>
          </cell>
          <cell r="AF11" t="str">
            <v>DAMASK</v>
          </cell>
          <cell r="AG11" t="str">
            <v>ENSEMBLE SET</v>
          </cell>
          <cell r="AH11" t="str">
            <v>STOOL</v>
          </cell>
          <cell r="AL11" t="str">
            <v>17X17</v>
          </cell>
          <cell r="AN11">
            <v>300</v>
          </cell>
          <cell r="AO11" t="str">
            <v>9-PC</v>
          </cell>
          <cell r="AS11" t="str">
            <v>MASCULINE</v>
          </cell>
          <cell r="AT11" t="str">
            <v>EMBOSSED</v>
          </cell>
          <cell r="AU11" t="str">
            <v>LICENSE</v>
          </cell>
        </row>
        <row r="12">
          <cell r="R12" t="str">
            <v>OVERSIZED PTL</v>
          </cell>
          <cell r="X12" t="str">
            <v>GIRLS_7-16</v>
          </cell>
          <cell r="Y12" t="str">
            <v>EYEWEAR</v>
          </cell>
          <cell r="AC12" t="str">
            <v>NAVY</v>
          </cell>
          <cell r="AE12" t="str">
            <v>CHROME</v>
          </cell>
          <cell r="AF12" t="str">
            <v>DIAMOND</v>
          </cell>
          <cell r="AG12" t="str">
            <v>ENERGY SOLUTIONS</v>
          </cell>
          <cell r="AH12" t="str">
            <v>THROW</v>
          </cell>
          <cell r="AL12" t="str">
            <v>17X24</v>
          </cell>
          <cell r="AN12" t="str">
            <v>300-399</v>
          </cell>
          <cell r="AO12" t="str">
            <v>10-PC</v>
          </cell>
          <cell r="AS12" t="str">
            <v>MODERN</v>
          </cell>
          <cell r="AT12" t="str">
            <v>EMBROIDERY</v>
          </cell>
          <cell r="AU12" t="str">
            <v>LIGHTWEIGHT-ULTRA LUGGAGE</v>
          </cell>
        </row>
        <row r="13">
          <cell r="R13" t="str">
            <v>PREPACK TO BULK</v>
          </cell>
          <cell r="X13" t="str">
            <v>GIRLS_PLUS</v>
          </cell>
          <cell r="Y13" t="str">
            <v>FITNESS</v>
          </cell>
          <cell r="AC13" t="str">
            <v>OFF WHITE-NATURAL</v>
          </cell>
          <cell r="AE13" t="str">
            <v>CLOQUE</v>
          </cell>
          <cell r="AF13" t="str">
            <v>DOTS</v>
          </cell>
          <cell r="AG13" t="str">
            <v>FINGERTIP</v>
          </cell>
          <cell r="AL13" t="str">
            <v>18X18</v>
          </cell>
          <cell r="AN13">
            <v>320</v>
          </cell>
          <cell r="AO13" t="str">
            <v>11-PC</v>
          </cell>
          <cell r="AS13" t="str">
            <v>SEASONAL</v>
          </cell>
          <cell r="AT13" t="str">
            <v>FLOCK</v>
          </cell>
          <cell r="AU13" t="str">
            <v>MONOGRAM</v>
          </cell>
        </row>
        <row r="14">
          <cell r="R14" t="str">
            <v>RETICKET</v>
          </cell>
          <cell r="X14" t="str">
            <v>INFANT</v>
          </cell>
          <cell r="Y14" t="str">
            <v>FLASHLIGHT-CABLE</v>
          </cell>
          <cell r="AC14" t="str">
            <v>ORANGE</v>
          </cell>
          <cell r="AE14" t="str">
            <v>CORN HUSK</v>
          </cell>
          <cell r="AF14" t="str">
            <v>EMBELLISHED</v>
          </cell>
          <cell r="AG14" t="str">
            <v>FOLDED</v>
          </cell>
          <cell r="AL14" t="str">
            <v>18X8</v>
          </cell>
          <cell r="AN14">
            <v>400</v>
          </cell>
          <cell r="AO14" t="str">
            <v>12-PC</v>
          </cell>
          <cell r="AS14" t="str">
            <v>TYPOGRAPHY</v>
          </cell>
          <cell r="AT14" t="str">
            <v>GLITTER</v>
          </cell>
          <cell r="AU14" t="str">
            <v>NOVELTY MUGS</v>
          </cell>
        </row>
        <row r="15">
          <cell r="R15" t="str">
            <v>UNDEFINED ASSORTMENT</v>
          </cell>
          <cell r="X15" t="str">
            <v>JUNIORS</v>
          </cell>
          <cell r="Y15" t="str">
            <v>FRAGRANCE MINIS</v>
          </cell>
          <cell r="AC15" t="str">
            <v>PINK</v>
          </cell>
          <cell r="AE15" t="str">
            <v>COTTON</v>
          </cell>
          <cell r="AF15" t="str">
            <v>EMBROIDERY</v>
          </cell>
          <cell r="AG15" t="str">
            <v>FURNITURE</v>
          </cell>
          <cell r="AL15" t="str">
            <v>20X20</v>
          </cell>
          <cell r="AN15" t="str">
            <v>400-499</v>
          </cell>
          <cell r="AO15" t="str">
            <v>14-PC</v>
          </cell>
          <cell r="AT15" t="str">
            <v>GLOBAL</v>
          </cell>
          <cell r="AU15" t="str">
            <v>OTD HOOKS</v>
          </cell>
        </row>
        <row r="16">
          <cell r="X16" t="str">
            <v>JUNIORS_PLUS</v>
          </cell>
          <cell r="Y16" t="str">
            <v>GIFT BAGS</v>
          </cell>
          <cell r="AC16" t="str">
            <v>PURPLE</v>
          </cell>
          <cell r="AE16" t="str">
            <v>DOWN</v>
          </cell>
          <cell r="AF16" t="str">
            <v>FANCY</v>
          </cell>
          <cell r="AG16" t="str">
            <v>GROMMET</v>
          </cell>
          <cell r="AL16" t="str">
            <v>21X34</v>
          </cell>
          <cell r="AN16">
            <v>450</v>
          </cell>
          <cell r="AO16" t="str">
            <v>15-PC</v>
          </cell>
          <cell r="AT16" t="str">
            <v>JACQUARD</v>
          </cell>
          <cell r="AU16" t="str">
            <v>SHAG RUGS</v>
          </cell>
        </row>
        <row r="17">
          <cell r="X17" t="str">
            <v>LINEN_SHEET</v>
          </cell>
          <cell r="Y17" t="str">
            <v>GREENERY</v>
          </cell>
          <cell r="AC17" t="str">
            <v>RED</v>
          </cell>
          <cell r="AE17" t="str">
            <v>DRYLON</v>
          </cell>
          <cell r="AF17" t="str">
            <v>FASHION</v>
          </cell>
          <cell r="AG17" t="str">
            <v>GUSSETED</v>
          </cell>
          <cell r="AL17" t="str">
            <v>24X40</v>
          </cell>
          <cell r="AN17">
            <v>500</v>
          </cell>
          <cell r="AO17" t="str">
            <v>16-PC</v>
          </cell>
          <cell r="AT17" t="str">
            <v>LUREX</v>
          </cell>
          <cell r="AU17" t="str">
            <v>TYPOGRAPHY</v>
          </cell>
        </row>
        <row r="18">
          <cell r="X18" t="str">
            <v>MAT_BOTTOM</v>
          </cell>
          <cell r="Y18" t="str">
            <v>HAIR CARE</v>
          </cell>
          <cell r="AC18" t="str">
            <v>WHITE</v>
          </cell>
          <cell r="AE18" t="str">
            <v>EGYPTIAN COTTON</v>
          </cell>
          <cell r="AF18" t="str">
            <v>FLORAL</v>
          </cell>
          <cell r="AG18" t="str">
            <v>HAND</v>
          </cell>
          <cell r="AL18" t="str">
            <v>BED REST</v>
          </cell>
          <cell r="AN18" t="str">
            <v>500-599</v>
          </cell>
          <cell r="AO18" t="str">
            <v>17-PC</v>
          </cell>
          <cell r="AT18" t="str">
            <v>METALLIC-APPLIQUE</v>
          </cell>
        </row>
        <row r="19">
          <cell r="X19" t="str">
            <v>MAT_TOP</v>
          </cell>
          <cell r="Y19" t="str">
            <v>HANGER</v>
          </cell>
          <cell r="AC19" t="str">
            <v>YELLOW</v>
          </cell>
          <cell r="AE19" t="str">
            <v>EMBROIDERY</v>
          </cell>
          <cell r="AF19" t="str">
            <v>GEOMETRIC</v>
          </cell>
          <cell r="AG19" t="str">
            <v>HANGING</v>
          </cell>
          <cell r="AL19" t="str">
            <v>BODY PILLOW</v>
          </cell>
          <cell r="AN19">
            <v>550</v>
          </cell>
          <cell r="AO19" t="str">
            <v>18-PC</v>
          </cell>
          <cell r="AT19" t="str">
            <v>METALLIC-PRINT</v>
          </cell>
        </row>
        <row r="20">
          <cell r="X20" t="str">
            <v>MATT_DEPTH</v>
          </cell>
          <cell r="Y20" t="str">
            <v>HOLIDAY ORNAMENTS</v>
          </cell>
          <cell r="AE20" t="str">
            <v>FAUX FUR</v>
          </cell>
          <cell r="AF20" t="str">
            <v>GREEK KEY</v>
          </cell>
          <cell r="AG20" t="str">
            <v>HARDWARE</v>
          </cell>
          <cell r="AL20" t="str">
            <v>CAL KING</v>
          </cell>
          <cell r="AN20">
            <v>600</v>
          </cell>
          <cell r="AO20" t="str">
            <v>20-PC</v>
          </cell>
          <cell r="AT20" t="str">
            <v>PINTUCK</v>
          </cell>
        </row>
        <row r="21">
          <cell r="X21" t="str">
            <v>MATTRESS</v>
          </cell>
          <cell r="Y21" t="str">
            <v>HOME FRAGRANCE</v>
          </cell>
          <cell r="AE21" t="str">
            <v>FAUX LINEN</v>
          </cell>
          <cell r="AF21" t="str">
            <v>HOTEL</v>
          </cell>
          <cell r="AG21" t="str">
            <v>HOLDBACK</v>
          </cell>
          <cell r="AL21" t="str">
            <v>CHAIR PAD</v>
          </cell>
          <cell r="AN21" t="str">
            <v>600 OR MORE</v>
          </cell>
          <cell r="AO21" t="str">
            <v>22-PC</v>
          </cell>
          <cell r="AT21" t="str">
            <v>PLUSH</v>
          </cell>
        </row>
        <row r="22">
          <cell r="X22" t="str">
            <v>MEN_BIG_REG</v>
          </cell>
          <cell r="Y22" t="str">
            <v>IPOD</v>
          </cell>
          <cell r="AE22" t="str">
            <v>FAUX SILK</v>
          </cell>
          <cell r="AF22" t="str">
            <v>IKAT</v>
          </cell>
          <cell r="AG22" t="str">
            <v>JUVENILE</v>
          </cell>
          <cell r="AL22" t="str">
            <v>CHAIR PAD-2PK</v>
          </cell>
          <cell r="AN22">
            <v>630</v>
          </cell>
          <cell r="AO22" t="str">
            <v>24-PC</v>
          </cell>
          <cell r="AT22" t="str">
            <v>PRINT</v>
          </cell>
        </row>
        <row r="23">
          <cell r="X23" t="str">
            <v>MEN_BIG_TALL</v>
          </cell>
          <cell r="Y23" t="str">
            <v>K-CUPS</v>
          </cell>
          <cell r="AE23" t="str">
            <v>FEATHER</v>
          </cell>
          <cell r="AF23" t="str">
            <v>JACQUARD</v>
          </cell>
          <cell r="AG23" t="str">
            <v>KITCHEN TIER</v>
          </cell>
          <cell r="AL23" t="str">
            <v>CONTOUR</v>
          </cell>
          <cell r="AN23">
            <v>700</v>
          </cell>
          <cell r="AO23" t="str">
            <v>25-PC</v>
          </cell>
          <cell r="AT23" t="str">
            <v>QUILTED</v>
          </cell>
        </row>
        <row r="24">
          <cell r="X24" t="str">
            <v>MEN_REG</v>
          </cell>
          <cell r="Y24" t="str">
            <v>LADIES GIFTS</v>
          </cell>
          <cell r="AE24" t="str">
            <v>FLANNEL</v>
          </cell>
          <cell r="AF24" t="str">
            <v>LACE</v>
          </cell>
          <cell r="AG24" t="str">
            <v>LINERS</v>
          </cell>
          <cell r="AL24" t="str">
            <v>DOUBLE</v>
          </cell>
          <cell r="AN24">
            <v>740</v>
          </cell>
          <cell r="AO24" t="str">
            <v>50-PC</v>
          </cell>
          <cell r="AT24" t="str">
            <v>RHINESTONES</v>
          </cell>
        </row>
        <row r="25">
          <cell r="X25" t="str">
            <v>MEN_TALL_REG</v>
          </cell>
          <cell r="Y25" t="str">
            <v>LINGERIE</v>
          </cell>
          <cell r="AE25" t="str">
            <v>FLEECE</v>
          </cell>
          <cell r="AF25" t="str">
            <v>LATTICE</v>
          </cell>
          <cell r="AG25" t="str">
            <v>LOTION</v>
          </cell>
          <cell r="AL25" t="str">
            <v>DOUBLE OVER DRAPE</v>
          </cell>
          <cell r="AN25">
            <v>750</v>
          </cell>
          <cell r="AO25" t="str">
            <v>56-PC</v>
          </cell>
          <cell r="AT25" t="str">
            <v>RUFFLE</v>
          </cell>
        </row>
        <row r="26">
          <cell r="X26" t="str">
            <v>MISSY_2-16</v>
          </cell>
          <cell r="Y26" t="str">
            <v>LUNCH TOTES</v>
          </cell>
          <cell r="AE26" t="str">
            <v>FLOCK</v>
          </cell>
          <cell r="AF26" t="str">
            <v>LEAVES</v>
          </cell>
          <cell r="AG26" t="str">
            <v>MAGAZINE</v>
          </cell>
          <cell r="AL26" t="str">
            <v>DRAPE</v>
          </cell>
          <cell r="AN26">
            <v>800</v>
          </cell>
          <cell r="AO26" t="str">
            <v>10 SHELF</v>
          </cell>
          <cell r="AT26" t="str">
            <v>SEQUINS</v>
          </cell>
        </row>
        <row r="27">
          <cell r="X27" t="str">
            <v>MISSY_S-XL</v>
          </cell>
          <cell r="Y27" t="str">
            <v>MENS FRAGRANCE SINGLES</v>
          </cell>
          <cell r="AE27" t="str">
            <v>FUR</v>
          </cell>
          <cell r="AF27" t="str">
            <v>LODGE</v>
          </cell>
          <cell r="AG27" t="str">
            <v>MATS</v>
          </cell>
          <cell r="AL27" t="str">
            <v>EURO</v>
          </cell>
          <cell r="AN27">
            <v>1000</v>
          </cell>
          <cell r="AO27" t="str">
            <v>3 SECTION</v>
          </cell>
          <cell r="AT27" t="str">
            <v>SOLID</v>
          </cell>
        </row>
        <row r="28">
          <cell r="X28" t="str">
            <v>NEWBORN</v>
          </cell>
          <cell r="Y28" t="str">
            <v>MENS GIFTS</v>
          </cell>
          <cell r="AE28" t="str">
            <v>FX FUR REVERSE MINK</v>
          </cell>
          <cell r="AF28" t="str">
            <v>MEDALLION</v>
          </cell>
          <cell r="AG28" t="str">
            <v>MIRROR</v>
          </cell>
          <cell r="AL28" t="str">
            <v>FULL</v>
          </cell>
          <cell r="AO28" t="str">
            <v>4 SECTION</v>
          </cell>
          <cell r="AT28" t="str">
            <v>TEXTURE</v>
          </cell>
        </row>
        <row r="29">
          <cell r="X29" t="str">
            <v>ONE SIZE</v>
          </cell>
          <cell r="Y29" t="str">
            <v>MENS SOCKS</v>
          </cell>
          <cell r="AE29" t="str">
            <v>FX FUR REVERSE SHERPA</v>
          </cell>
          <cell r="AF29" t="str">
            <v>METALLIC PRINT</v>
          </cell>
          <cell r="AG29" t="str">
            <v>NIGHT LIGHT</v>
          </cell>
          <cell r="AL29" t="str">
            <v>FULL SET</v>
          </cell>
          <cell r="AO29" t="str">
            <v>6 SECTION</v>
          </cell>
        </row>
        <row r="30">
          <cell r="X30" t="str">
            <v>PETITE_BOTTOMS</v>
          </cell>
          <cell r="Y30" t="str">
            <v>NEOPRENE-FREEZER</v>
          </cell>
          <cell r="AE30" t="str">
            <v>GEL</v>
          </cell>
          <cell r="AF30" t="str">
            <v>MOSAIC</v>
          </cell>
          <cell r="AG30" t="str">
            <v>OTD HOOKS</v>
          </cell>
          <cell r="AL30" t="str">
            <v>FULL-QUEEN</v>
          </cell>
          <cell r="AO30" t="str">
            <v>9 SECTION</v>
          </cell>
        </row>
        <row r="31">
          <cell r="X31" t="str">
            <v>PETITE_TOPS</v>
          </cell>
          <cell r="Y31" t="str">
            <v>NOVELTY OFFICE</v>
          </cell>
          <cell r="AE31" t="str">
            <v>GLASS</v>
          </cell>
          <cell r="AF31" t="str">
            <v>MULTI RUG</v>
          </cell>
          <cell r="AG31" t="str">
            <v>OTHER</v>
          </cell>
          <cell r="AL31" t="str">
            <v>JUMBO</v>
          </cell>
          <cell r="AO31" t="str">
            <v>12 SECTION</v>
          </cell>
        </row>
        <row r="32">
          <cell r="X32" t="str">
            <v>PILLOW_CASE</v>
          </cell>
          <cell r="Y32" t="str">
            <v>PET CARE</v>
          </cell>
          <cell r="AE32" t="str">
            <v>HOOKS-COTTON</v>
          </cell>
          <cell r="AF32" t="str">
            <v>OMBRE</v>
          </cell>
          <cell r="AG32" t="str">
            <v>OTTOMANS</v>
          </cell>
          <cell r="AL32" t="str">
            <v>KING</v>
          </cell>
          <cell r="AO32" t="str">
            <v>3-PC BHT</v>
          </cell>
        </row>
        <row r="33">
          <cell r="X33" t="str">
            <v>PREEMIE</v>
          </cell>
          <cell r="Y33" t="str">
            <v>PET FOOD</v>
          </cell>
          <cell r="AE33" t="str">
            <v>HOOKS-FLOCK</v>
          </cell>
          <cell r="AF33" t="str">
            <v>PAISLEY</v>
          </cell>
          <cell r="AG33" t="str">
            <v>PINCH PLEAT</v>
          </cell>
          <cell r="AL33" t="str">
            <v>KING CASE</v>
          </cell>
          <cell r="AO33" t="str">
            <v>3-PC BHW</v>
          </cell>
        </row>
        <row r="34">
          <cell r="X34" t="str">
            <v>SHOES_BIG KIDS_7-12</v>
          </cell>
          <cell r="Y34" t="str">
            <v>PET TOYS</v>
          </cell>
          <cell r="AE34" t="str">
            <v>HOOKS-MICROFIBER</v>
          </cell>
          <cell r="AF34" t="str">
            <v>PATCH</v>
          </cell>
          <cell r="AG34" t="str">
            <v>PLUNGER</v>
          </cell>
          <cell r="AL34" t="str">
            <v>LARGE</v>
          </cell>
          <cell r="AO34" t="str">
            <v>6-PC BHW</v>
          </cell>
        </row>
        <row r="35">
          <cell r="X35" t="str">
            <v>SHOES_INFANT</v>
          </cell>
          <cell r="Y35" t="str">
            <v>PET TREATS</v>
          </cell>
          <cell r="AE35" t="str">
            <v>HOOKS-PEVA</v>
          </cell>
          <cell r="AF35" t="str">
            <v>PLAID</v>
          </cell>
          <cell r="AG35" t="str">
            <v>POLE CADDY</v>
          </cell>
          <cell r="AL35" t="str">
            <v>LID</v>
          </cell>
        </row>
        <row r="36">
          <cell r="X36" t="str">
            <v>SHOES_LITTLE KIDS_4-7</v>
          </cell>
          <cell r="Y36" t="str">
            <v>PILLOWS</v>
          </cell>
          <cell r="AE36" t="str">
            <v>HOOKS-POLY</v>
          </cell>
          <cell r="AF36" t="str">
            <v>PRINT</v>
          </cell>
          <cell r="AG36" t="str">
            <v>POLES</v>
          </cell>
          <cell r="AL36" t="str">
            <v>MEDIUM</v>
          </cell>
        </row>
        <row r="37">
          <cell r="X37" t="str">
            <v>SHOES_MEN</v>
          </cell>
          <cell r="Y37" t="str">
            <v>READING GLASSES</v>
          </cell>
          <cell r="AE37" t="str">
            <v>HOOKS-POLY COTTON</v>
          </cell>
          <cell r="AF37" t="str">
            <v>SCROLL</v>
          </cell>
          <cell r="AG37" t="str">
            <v>RESERVES</v>
          </cell>
          <cell r="AL37" t="str">
            <v>OBLONG</v>
          </cell>
        </row>
        <row r="38">
          <cell r="X38" t="str">
            <v>SHOES_TODDLER_9MO-4</v>
          </cell>
          <cell r="Y38" t="str">
            <v>REUSABLE TOTES</v>
          </cell>
          <cell r="AE38" t="str">
            <v>HOOKS-SATIN</v>
          </cell>
          <cell r="AF38" t="str">
            <v>SCULPTED</v>
          </cell>
          <cell r="AG38" t="str">
            <v>ROD POCKET</v>
          </cell>
          <cell r="AL38" t="str">
            <v>OD-17X17</v>
          </cell>
        </row>
        <row r="39">
          <cell r="X39" t="str">
            <v>SHOES_WOMEN</v>
          </cell>
          <cell r="Y39" t="str">
            <v>SHOE CARE</v>
          </cell>
          <cell r="AE39" t="str">
            <v>JACQUARD</v>
          </cell>
          <cell r="AF39" t="str">
            <v>SHELLS</v>
          </cell>
          <cell r="AG39" t="str">
            <v>ROLLED</v>
          </cell>
          <cell r="AL39" t="str">
            <v>OD-18X18</v>
          </cell>
        </row>
        <row r="40">
          <cell r="X40" t="str">
            <v>TODDLER</v>
          </cell>
          <cell r="Y40" t="str">
            <v>SOCKS</v>
          </cell>
          <cell r="AE40" t="str">
            <v>JUTE</v>
          </cell>
          <cell r="AF40" t="str">
            <v>SKIN</v>
          </cell>
          <cell r="AG40" t="str">
            <v>SCALE</v>
          </cell>
          <cell r="AL40" t="str">
            <v>OD-OBLONG</v>
          </cell>
        </row>
        <row r="41">
          <cell r="X41" t="str">
            <v>WOM_MISS_COAT</v>
          </cell>
          <cell r="Y41" t="str">
            <v>STAIN REMOVAL</v>
          </cell>
          <cell r="AE41" t="str">
            <v>LACE</v>
          </cell>
          <cell r="AF41" t="str">
            <v>SOLID</v>
          </cell>
          <cell r="AG41" t="str">
            <v>SHEER</v>
          </cell>
          <cell r="AL41" t="str">
            <v>OD-ROUND</v>
          </cell>
        </row>
        <row r="42">
          <cell r="X42" t="str">
            <v>WOM_PETIT_COAT</v>
          </cell>
          <cell r="Y42" t="str">
            <v>STATIONERY</v>
          </cell>
          <cell r="AE42" t="str">
            <v>LEATHER</v>
          </cell>
          <cell r="AF42" t="str">
            <v>SOLID W TRIM</v>
          </cell>
          <cell r="AG42" t="str">
            <v>SHEET</v>
          </cell>
          <cell r="AL42" t="str">
            <v>OVERSIZED</v>
          </cell>
        </row>
        <row r="43">
          <cell r="X43" t="str">
            <v>WOM_PLUS_COAT</v>
          </cell>
          <cell r="Y43" t="str">
            <v>TEAM GOODS</v>
          </cell>
          <cell r="AE43" t="str">
            <v>LINEN</v>
          </cell>
          <cell r="AF43" t="str">
            <v>SOUTHWEST</v>
          </cell>
          <cell r="AG43" t="str">
            <v>SHOWER-HEADS</v>
          </cell>
          <cell r="AL43" t="str">
            <v>OVERSIZED-OBLONG</v>
          </cell>
        </row>
        <row r="44">
          <cell r="X44" t="str">
            <v>WOM_STD_COAT</v>
          </cell>
          <cell r="Y44" t="str">
            <v>TECH AND ACCESSORIES</v>
          </cell>
          <cell r="AE44" t="str">
            <v>LUCITE</v>
          </cell>
          <cell r="AF44" t="str">
            <v>STRIPE</v>
          </cell>
          <cell r="AG44" t="str">
            <v>SHOWER-HOOKS</v>
          </cell>
          <cell r="AL44" t="str">
            <v>PILLOW-2PK</v>
          </cell>
        </row>
        <row r="45">
          <cell r="X45" t="str">
            <v>WOM_SWIMWEAR</v>
          </cell>
          <cell r="Y45" t="str">
            <v>TODDLER GIFT BAGS</v>
          </cell>
          <cell r="AE45" t="str">
            <v>MAIZE</v>
          </cell>
          <cell r="AF45" t="str">
            <v>TEAM</v>
          </cell>
          <cell r="AG45" t="str">
            <v>SHOWER-RODS</v>
          </cell>
          <cell r="AL45" t="str">
            <v>PILLOW-SINGLE</v>
          </cell>
        </row>
        <row r="46">
          <cell r="X46" t="str">
            <v>YOUNG MENS</v>
          </cell>
          <cell r="Y46" t="str">
            <v>TOYS</v>
          </cell>
          <cell r="AE46" t="str">
            <v>MARBLE</v>
          </cell>
          <cell r="AF46" t="str">
            <v>TEXTURE</v>
          </cell>
          <cell r="AG46" t="str">
            <v>SOAP DISH</v>
          </cell>
          <cell r="AL46" t="str">
            <v>QUEEN</v>
          </cell>
        </row>
        <row r="47">
          <cell r="Y47" t="str">
            <v>TRAVEL ACCESSORIES</v>
          </cell>
          <cell r="AE47" t="str">
            <v>MEMORY FOAM</v>
          </cell>
          <cell r="AF47" t="str">
            <v>TRELLIS</v>
          </cell>
          <cell r="AG47" t="str">
            <v>SPA-PILLOWS</v>
          </cell>
          <cell r="AL47" t="str">
            <v>QUEEN SET</v>
          </cell>
        </row>
        <row r="48">
          <cell r="Y48" t="str">
            <v>UMBRELLAS</v>
          </cell>
          <cell r="AE48" t="str">
            <v>MERCURY</v>
          </cell>
          <cell r="AF48" t="str">
            <v>TROPICAL</v>
          </cell>
          <cell r="AG48" t="str">
            <v>SPA-TOWER</v>
          </cell>
          <cell r="AL48" t="str">
            <v>ROUND</v>
          </cell>
        </row>
        <row r="49">
          <cell r="Y49" t="str">
            <v>WINE GLASSES</v>
          </cell>
          <cell r="AE49" t="str">
            <v>METAL</v>
          </cell>
          <cell r="AF49" t="str">
            <v>TYPOGRAPHY</v>
          </cell>
          <cell r="AG49" t="str">
            <v>STEP CANS</v>
          </cell>
          <cell r="AL49" t="str">
            <v>SEAT CUSHION</v>
          </cell>
        </row>
        <row r="50">
          <cell r="Y50" t="str">
            <v>WOMENS FRAGRANCE SINGLES</v>
          </cell>
          <cell r="AE50" t="str">
            <v>MICROFIBER</v>
          </cell>
          <cell r="AG50" t="str">
            <v>STOOLS</v>
          </cell>
          <cell r="AL50" t="str">
            <v>SETTEE</v>
          </cell>
        </row>
        <row r="51">
          <cell r="AE51" t="str">
            <v>MICROFIBER REVERSE SHERPA</v>
          </cell>
          <cell r="AG51" t="str">
            <v>TAB TOP</v>
          </cell>
          <cell r="AL51" t="str">
            <v>SHAM</v>
          </cell>
        </row>
        <row r="52">
          <cell r="AE52" t="str">
            <v>MOSAIC</v>
          </cell>
          <cell r="AG52" t="str">
            <v>TBH</v>
          </cell>
          <cell r="AL52" t="str">
            <v>SHAPE</v>
          </cell>
        </row>
        <row r="53">
          <cell r="AE53" t="str">
            <v>NATURAL</v>
          </cell>
          <cell r="AG53" t="str">
            <v>TISSUE</v>
          </cell>
          <cell r="AL53" t="str">
            <v>SINGLE</v>
          </cell>
        </row>
        <row r="54">
          <cell r="AE54" t="str">
            <v>NYLON</v>
          </cell>
          <cell r="AG54" t="str">
            <v>TOILET SEAT</v>
          </cell>
          <cell r="AL54" t="str">
            <v>SINGLE U</v>
          </cell>
        </row>
        <row r="55">
          <cell r="AE55" t="str">
            <v>ONYX</v>
          </cell>
          <cell r="AG55" t="str">
            <v>TOOTHBRUSH HOLDER</v>
          </cell>
          <cell r="AL55" t="str">
            <v>SINGLE U-2PK</v>
          </cell>
        </row>
        <row r="56">
          <cell r="AE56" t="str">
            <v>ORB</v>
          </cell>
          <cell r="AG56" t="str">
            <v>TP STAND</v>
          </cell>
          <cell r="AL56" t="str">
            <v>SMALL</v>
          </cell>
        </row>
        <row r="57">
          <cell r="AE57" t="str">
            <v>PAPER ROPE</v>
          </cell>
          <cell r="AG57" t="str">
            <v>TRAY</v>
          </cell>
          <cell r="AL57" t="str">
            <v>STALL</v>
          </cell>
        </row>
        <row r="58">
          <cell r="AE58" t="str">
            <v>PEVA</v>
          </cell>
          <cell r="AG58" t="str">
            <v>TUMBLERS</v>
          </cell>
          <cell r="AL58" t="str">
            <v>STANDARD</v>
          </cell>
        </row>
        <row r="59">
          <cell r="AE59" t="str">
            <v>PLASTIC</v>
          </cell>
          <cell r="AG59" t="str">
            <v>VALANCE</v>
          </cell>
          <cell r="AL59" t="str">
            <v>STANDARD CASE</v>
          </cell>
        </row>
        <row r="60">
          <cell r="AE60" t="str">
            <v>PLUSH</v>
          </cell>
          <cell r="AG60" t="str">
            <v>WASH</v>
          </cell>
          <cell r="AL60" t="str">
            <v>TWIN</v>
          </cell>
        </row>
        <row r="61">
          <cell r="AE61" t="str">
            <v>PLUSH REVERSE FX FUR</v>
          </cell>
          <cell r="AG61" t="str">
            <v>WASTE BASKET</v>
          </cell>
          <cell r="AL61" t="str">
            <v>TWIN SET</v>
          </cell>
        </row>
        <row r="62">
          <cell r="AE62" t="str">
            <v>PLUSH REVERSE SHERPA</v>
          </cell>
          <cell r="AG62" t="str">
            <v>WRAPS</v>
          </cell>
          <cell r="AL62" t="str">
            <v>TWIN XL</v>
          </cell>
        </row>
        <row r="63">
          <cell r="AE63" t="str">
            <v>POLY</v>
          </cell>
          <cell r="AL63" t="str">
            <v>TWIN XL SET</v>
          </cell>
        </row>
        <row r="64">
          <cell r="AE64" t="str">
            <v>POLY COTTON</v>
          </cell>
          <cell r="AL64" t="str">
            <v>VALANCE</v>
          </cell>
        </row>
        <row r="65">
          <cell r="AE65" t="str">
            <v>POLYFILL</v>
          </cell>
          <cell r="AL65" t="str">
            <v>XLARGE</v>
          </cell>
        </row>
        <row r="66">
          <cell r="AE66" t="str">
            <v>PREMIUM</v>
          </cell>
          <cell r="AL66" t="str">
            <v>XSMALL</v>
          </cell>
        </row>
        <row r="67">
          <cell r="AE67" t="str">
            <v>QUILTED</v>
          </cell>
        </row>
        <row r="68">
          <cell r="AE68" t="str">
            <v>RESIN</v>
          </cell>
        </row>
        <row r="69">
          <cell r="AE69" t="str">
            <v>RUBBER</v>
          </cell>
        </row>
        <row r="70">
          <cell r="AE70" t="str">
            <v>SATIN</v>
          </cell>
        </row>
        <row r="71">
          <cell r="AE71" t="str">
            <v>SATIN NICKEL</v>
          </cell>
        </row>
        <row r="72">
          <cell r="AE72" t="str">
            <v>SEAGRASS</v>
          </cell>
        </row>
        <row r="73">
          <cell r="AE73" t="str">
            <v>SHEER</v>
          </cell>
        </row>
        <row r="74">
          <cell r="AE74" t="str">
            <v>SHERPA</v>
          </cell>
        </row>
        <row r="75">
          <cell r="AE75" t="str">
            <v>SHRINK YARN</v>
          </cell>
        </row>
        <row r="76">
          <cell r="AE76" t="str">
            <v>SOLUTION</v>
          </cell>
        </row>
        <row r="77">
          <cell r="AE77" t="str">
            <v>STAINLESS STEEL</v>
          </cell>
        </row>
        <row r="78">
          <cell r="AE78" t="str">
            <v>STRAW</v>
          </cell>
        </row>
        <row r="79">
          <cell r="AE79" t="str">
            <v>SUEDE</v>
          </cell>
        </row>
        <row r="80">
          <cell r="AE80" t="str">
            <v>SYNTHETIC</v>
          </cell>
        </row>
        <row r="81">
          <cell r="AE81" t="str">
            <v>VELVET</v>
          </cell>
        </row>
        <row r="82">
          <cell r="AE82" t="str">
            <v>VINYL</v>
          </cell>
        </row>
        <row r="83">
          <cell r="AE83" t="str">
            <v>WOVEN</v>
          </cell>
        </row>
      </sheetData>
      <sheetData sheetId="11">
        <row r="2">
          <cell r="A2" t="str">
            <v>CY</v>
          </cell>
          <cell r="B2" t="str">
            <v>USNYC</v>
          </cell>
          <cell r="C2" t="str">
            <v>CHINA DALIAN - CNDLC</v>
          </cell>
          <cell r="E2" t="str">
            <v>Letter of Credit</v>
          </cell>
        </row>
        <row r="3">
          <cell r="A3" t="str">
            <v>CFS</v>
          </cell>
          <cell r="B3" t="str">
            <v>USLAX</v>
          </cell>
          <cell r="C3" t="str">
            <v>CHINA FUZHOU - CNFOC</v>
          </cell>
          <cell r="E3" t="str">
            <v>Open Account</v>
          </cell>
        </row>
        <row r="4">
          <cell r="C4" t="str">
            <v>CHINA HONG KONG - HKHKG</v>
          </cell>
        </row>
        <row r="5">
          <cell r="C5" t="str">
            <v>CHINA NINGBO - CNNGB</v>
          </cell>
        </row>
        <row r="6">
          <cell r="C6" t="str">
            <v>CHINA QINGDAO - CNTAO</v>
          </cell>
        </row>
        <row r="7">
          <cell r="C7" t="str">
            <v>CHINA SHANGHAI - CNSHA</v>
          </cell>
        </row>
        <row r="8">
          <cell r="C8" t="str">
            <v>CHINA SHENZHEN - CNSZX</v>
          </cell>
        </row>
        <row r="9">
          <cell r="C9" t="str">
            <v>CHINA TIANJIN / XINGANG - CNTSN</v>
          </cell>
        </row>
        <row r="10">
          <cell r="C10" t="str">
            <v>CHINA XIAMEN - CNXMN</v>
          </cell>
        </row>
        <row r="11">
          <cell r="C11" t="str">
            <v>CHINA YANTIAN - CNYTN</v>
          </cell>
        </row>
        <row r="12">
          <cell r="C12" t="str">
            <v>CHINA NANJING - CNNKG</v>
          </cell>
        </row>
        <row r="13">
          <cell r="C13" t="str">
            <v>DOMINICAN REPUBLIC RIO HAINA - DOHAI</v>
          </cell>
        </row>
        <row r="14">
          <cell r="C14" t="str">
            <v>INDIA MUMBAI / NAVA SHEVA - INBOM</v>
          </cell>
        </row>
        <row r="15">
          <cell r="C15" t="str">
            <v>INDIA CHENNAI - INMAA</v>
          </cell>
        </row>
        <row r="16">
          <cell r="C16" t="str">
            <v>INDONESIA JAKARTA - IDOJA</v>
          </cell>
        </row>
        <row r="17">
          <cell r="C17" t="str">
            <v>INDONESIA SURABAYA - IDSUB</v>
          </cell>
        </row>
        <row r="18">
          <cell r="C18" t="str">
            <v>INDONESIA SEMERANG - IDTES</v>
          </cell>
        </row>
        <row r="19">
          <cell r="C19" t="str">
            <v>ITALY GENOA - ITGOA</v>
          </cell>
        </row>
        <row r="20">
          <cell r="C20" t="str">
            <v>ITALY NAPOLI - ITNAP</v>
          </cell>
        </row>
        <row r="21">
          <cell r="C21" t="str">
            <v>JAPAN NAGOYA - JPNGO</v>
          </cell>
        </row>
        <row r="22">
          <cell r="C22" t="str">
            <v>KOREA BUSAN - KRPUS</v>
          </cell>
        </row>
        <row r="23">
          <cell r="C23" t="str">
            <v>PAKISTAN KARACHI / PT QASIM - PKKHI</v>
          </cell>
        </row>
        <row r="24">
          <cell r="C24" t="str">
            <v>PHILIPPINES CEBU - PHCEB</v>
          </cell>
        </row>
        <row r="25">
          <cell r="C25" t="str">
            <v>PHILIPPINES MANILA - PHMNL</v>
          </cell>
        </row>
        <row r="26">
          <cell r="C26" t="str">
            <v>PORTUGAL LEIXOES - PTLEI</v>
          </cell>
        </row>
        <row r="27">
          <cell r="C27" t="str">
            <v>SINGAPORE - SGSIN</v>
          </cell>
        </row>
        <row r="28">
          <cell r="C28" t="str">
            <v>SPAIN BARCELONA / VALENCIA - ESBCN</v>
          </cell>
        </row>
        <row r="29">
          <cell r="C29" t="str">
            <v>TURKEY ISTANBUL - TRIST</v>
          </cell>
        </row>
        <row r="30">
          <cell r="C30" t="str">
            <v>TURKEY MERSIN - TRMER</v>
          </cell>
        </row>
        <row r="31">
          <cell r="C31" t="str">
            <v>TAIWAN KAOHSIUNG - TWKHH</v>
          </cell>
        </row>
        <row r="32">
          <cell r="C32" t="str">
            <v>TAIWAN KEELUNG / TAOYUNG - TWKEL</v>
          </cell>
        </row>
        <row r="33">
          <cell r="C33" t="str">
            <v>TAIWAN TAICHUNG - TWTXG</v>
          </cell>
        </row>
        <row r="34">
          <cell r="C34" t="str">
            <v>THAILAND BANGKOK - THBKK</v>
          </cell>
        </row>
        <row r="35">
          <cell r="C35" t="str">
            <v>THAILAND LAEM CHABANG - THLCH</v>
          </cell>
        </row>
        <row r="36">
          <cell r="C36" t="str">
            <v>UNITED KINGDOM FELIXTOWE - GBFXT</v>
          </cell>
        </row>
        <row r="37">
          <cell r="C37" t="str">
            <v>UNITED KINGDOM LIVERPOOL - GBLIV</v>
          </cell>
        </row>
        <row r="38">
          <cell r="C38" t="str">
            <v>VIETNAM TAN CANG / CAI MEP - VNTCG</v>
          </cell>
        </row>
        <row r="39">
          <cell r="C39" t="str">
            <v>VIETNAM HAIPHONG - VNHPH</v>
          </cell>
        </row>
        <row r="40">
          <cell r="C40" t="str">
            <v>VIETNAM HO CHI MINH - VNSGN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Data"/>
      <sheetName val="a"/>
      <sheetName val="Costs"/>
    </sheetNames>
    <sheetDataSet>
      <sheetData sheetId="0"/>
      <sheetData sheetId="1">
        <row r="1">
          <cell r="D1" t="str">
            <v>CAN</v>
          </cell>
        </row>
        <row r="2">
          <cell r="B2" t="str">
            <v>DOZEN  qty=12 (DZ)</v>
          </cell>
          <cell r="D2" t="str">
            <v>DOZEN  qty=12 (DZ)</v>
          </cell>
          <cell r="F2">
            <v>50</v>
          </cell>
          <cell r="H2" t="str">
            <v>Yes (Y)</v>
          </cell>
          <cell r="J2" t="str">
            <v>Yes (Y)</v>
          </cell>
          <cell r="L2" t="str">
            <v>None ( 886)</v>
          </cell>
          <cell r="N2" t="str">
            <v>Yes ( 895)</v>
          </cell>
          <cell r="P2" t="str">
            <v>CAN</v>
          </cell>
          <cell r="R2" t="str">
            <v>Afghanistan (AFG)</v>
          </cell>
          <cell r="T2" t="str">
            <v>NA ( 725)</v>
          </cell>
          <cell r="V2" t="str">
            <v>NA ( 730)</v>
          </cell>
          <cell r="X2" t="str">
            <v>NA ( 738)</v>
          </cell>
          <cell r="Z2" t="str">
            <v>None ( 754)</v>
          </cell>
          <cell r="AB2" t="str">
            <v>Yes ( 775)</v>
          </cell>
          <cell r="AD2" t="str">
            <v>NA ( 766)</v>
          </cell>
          <cell r="AF2" t="str">
            <v>Yes (Y)</v>
          </cell>
          <cell r="AG2" t="str">
            <v>N/A</v>
          </cell>
          <cell r="AH2" t="str">
            <v>N/A</v>
          </cell>
          <cell r="AI2" t="str">
            <v>N/A</v>
          </cell>
          <cell r="AJ2" t="str">
            <v>N/A</v>
          </cell>
          <cell r="AK2" t="str">
            <v>N/A</v>
          </cell>
          <cell r="AL2" t="str">
            <v>N/A</v>
          </cell>
          <cell r="AM2" t="str">
            <v>N/A</v>
          </cell>
          <cell r="AN2" t="str">
            <v>N/A</v>
          </cell>
          <cell r="AO2" t="str">
            <v>N/A</v>
          </cell>
          <cell r="AP2" t="str">
            <v>N/A</v>
          </cell>
          <cell r="AQ2" t="str">
            <v>N/A</v>
          </cell>
          <cell r="AR2" t="str">
            <v>N/A</v>
          </cell>
          <cell r="AT2" t="str">
            <v>Yes (Y)</v>
          </cell>
          <cell r="AV2" t="str">
            <v>Yes (Y)</v>
          </cell>
          <cell r="AX2" t="str">
            <v>Yes (Y)</v>
          </cell>
          <cell r="AZ2" t="str">
            <v>Yes (Y)</v>
          </cell>
          <cell r="BB2" t="str">
            <v>Yes (Y)</v>
          </cell>
          <cell r="BD2" t="str">
            <v>Yes (Y)</v>
          </cell>
          <cell r="BF2" t="str">
            <v>Yes (Y)</v>
          </cell>
          <cell r="BH2" t="str">
            <v>Yes (Y)</v>
          </cell>
          <cell r="BJ2" t="str">
            <v>Yes (Y)</v>
          </cell>
          <cell r="BL2" t="str">
            <v>Not auth to distro in country- Alt source available (1)</v>
          </cell>
        </row>
        <row r="3">
          <cell r="B3" t="str">
            <v>EACHES  qty=1 (EA)</v>
          </cell>
          <cell r="D3" t="str">
            <v>EACHES  qty=1 (EA)</v>
          </cell>
          <cell r="F3">
            <v>55</v>
          </cell>
          <cell r="H3" t="str">
            <v>No (N)</v>
          </cell>
          <cell r="J3" t="str">
            <v>No (N)</v>
          </cell>
          <cell r="L3" t="str">
            <v>Antibacterial ( 887)</v>
          </cell>
          <cell r="N3" t="str">
            <v>No ( 896)</v>
          </cell>
          <cell r="P3" t="str">
            <v>MEX</v>
          </cell>
          <cell r="R3" t="str">
            <v>Aland Islands (ALA)</v>
          </cell>
          <cell r="T3" t="str">
            <v>Name &amp; Address ( 726)</v>
          </cell>
          <cell r="V3" t="str">
            <v>No Care Labeling ( 731)</v>
          </cell>
          <cell r="X3" t="str">
            <v>Fabric Content Not Indicated ( 739)</v>
          </cell>
          <cell r="Z3" t="str">
            <v>EnglishImperial Only - Info on Item and Package ( 755)</v>
          </cell>
          <cell r="AB3" t="str">
            <v>No Must purchase from CA Div. ( 776)</v>
          </cell>
          <cell r="AD3" t="str">
            <v>Ontario ( 767)</v>
          </cell>
          <cell r="AF3" t="str">
            <v>No (N)</v>
          </cell>
          <cell r="AG3" t="str">
            <v>Allergy free and microbial treated</v>
          </cell>
          <cell r="AH3" t="str">
            <v>Fits mattresses up to 8" deep</v>
          </cell>
          <cell r="AI3" t="str">
            <v>Percale weave</v>
          </cell>
          <cell r="AJ3" t="str">
            <v>Combed cotton</v>
          </cell>
          <cell r="AK3" t="str">
            <v>Made with organic cotton</v>
          </cell>
          <cell r="AL3" t="str">
            <v>CL</v>
          </cell>
          <cell r="AM3" t="str">
            <v>Dry clean only</v>
          </cell>
          <cell r="AN3" t="str">
            <v>Exclusive to BBBY (indefinitely)</v>
          </cell>
          <cell r="AO3" t="str">
            <v>Flat+ fitted+ 2 pillowcases(twin - 1)</v>
          </cell>
          <cell r="AP3" t="str">
            <v>Constructed in USA</v>
          </cell>
          <cell r="AQ3" t="str">
            <v>140 thread count</v>
          </cell>
          <cell r="AR3" t="str">
            <v>100% Acrylic</v>
          </cell>
          <cell r="AT3" t="str">
            <v>No (N)</v>
          </cell>
          <cell r="AV3" t="str">
            <v>No (N)</v>
          </cell>
          <cell r="AX3" t="str">
            <v>No (N)</v>
          </cell>
          <cell r="AZ3" t="str">
            <v>No (N)</v>
          </cell>
          <cell r="BB3" t="str">
            <v>No (N)</v>
          </cell>
          <cell r="BD3" t="str">
            <v>No (N)</v>
          </cell>
          <cell r="BF3" t="str">
            <v>No (N)</v>
          </cell>
          <cell r="BH3" t="str">
            <v>No (N)</v>
          </cell>
          <cell r="BJ3" t="str">
            <v>No (N)</v>
          </cell>
          <cell r="BL3" t="str">
            <v>Not auth to distro in country- No alt source (2)</v>
          </cell>
        </row>
        <row r="4">
          <cell r="B4" t="str">
            <v>GROSS  qty=144 (GRS)</v>
          </cell>
          <cell r="D4" t="str">
            <v>GROSS  qty=144 (GRS)</v>
          </cell>
          <cell r="F4">
            <v>60</v>
          </cell>
          <cell r="L4" t="str">
            <v>Mold Resistant ( 888)</v>
          </cell>
          <cell r="R4" t="str">
            <v>Albania (ALB)</v>
          </cell>
          <cell r="T4" t="str">
            <v>Name-No Address ( 727)</v>
          </cell>
          <cell r="V4" t="str">
            <v>Universal Care Symbols ( 732)</v>
          </cell>
          <cell r="X4" t="str">
            <v>EnglishFrenchSpanish (non-permanent label) ( 740)</v>
          </cell>
          <cell r="Z4" t="str">
            <v>EnglishImperial Only - Info on Package Only ( 756)</v>
          </cell>
          <cell r="AB4" t="str">
            <v>No Must purchase from unrelated vendor ( 777)</v>
          </cell>
          <cell r="AD4" t="str">
            <v>Quebec ( 768)</v>
          </cell>
          <cell r="AG4" t="str">
            <v>Allergy Free</v>
          </cell>
          <cell r="AH4" t="str">
            <v>Fits mattresses up to 9" deep</v>
          </cell>
          <cell r="AI4" t="str">
            <v>Pinpoint weave</v>
          </cell>
          <cell r="AJ4" t="str">
            <v>Compact cotton</v>
          </cell>
          <cell r="AK4" t="str">
            <v>Made with certified organic cotton</v>
          </cell>
          <cell r="AL4" t="str">
            <v>Copyright</v>
          </cell>
          <cell r="AM4" t="str">
            <v>Easy to clean</v>
          </cell>
          <cell r="AN4" t="str">
            <v>Exclusive to BBBY for 30 days</v>
          </cell>
          <cell r="AO4" t="str">
            <v>Flat+ fitted+ 2 pillowcases</v>
          </cell>
          <cell r="AP4" t="str">
            <v>Fill from England</v>
          </cell>
          <cell r="AQ4" t="str">
            <v>150 thread count</v>
          </cell>
          <cell r="AR4" t="str">
            <v>100% Aegean Cotton</v>
          </cell>
          <cell r="BJ4" t="str">
            <v>Pending (Cannot be Sold in) (P)</v>
          </cell>
          <cell r="BL4" t="str">
            <v>Insufficient vendor identity labeling-Textiles (3)</v>
          </cell>
        </row>
        <row r="5">
          <cell r="B5" t="str">
            <v>PAIR  qty=2 (PR)</v>
          </cell>
          <cell r="D5" t="str">
            <v>PAIR  qty=2 (PR)</v>
          </cell>
          <cell r="F5">
            <v>65</v>
          </cell>
          <cell r="L5" t="str">
            <v>Mildew Resistant ( 889)</v>
          </cell>
          <cell r="R5" t="str">
            <v>Algeria (DZA)</v>
          </cell>
          <cell r="T5" t="str">
            <v>No Identity Indicated ( 728)</v>
          </cell>
          <cell r="V5" t="str">
            <v>English  French  Spanish ( 733)</v>
          </cell>
          <cell r="X5" t="str">
            <v>English (non-permanent label) ( 741)</v>
          </cell>
          <cell r="Z5" t="str">
            <v>EnglishImperial Only - Info on Item Only ( 879)</v>
          </cell>
          <cell r="AB5" t="str">
            <v>No Source unknown ( 778)</v>
          </cell>
          <cell r="AD5" t="str">
            <v>Manitoba ( 769)</v>
          </cell>
          <cell r="AG5" t="str">
            <v>Allergy free components</v>
          </cell>
          <cell r="AH5" t="str">
            <v>Fits mattresses up to 10" deep</v>
          </cell>
          <cell r="AI5" t="str">
            <v>Sateen weave</v>
          </cell>
          <cell r="AJ5" t="str">
            <v>Flannel</v>
          </cell>
          <cell r="AK5" t="str">
            <v>Natural and unbleached fibers</v>
          </cell>
          <cell r="AL5" t="str">
            <v>CUL</v>
          </cell>
          <cell r="AM5" t="str">
            <v>Hand wash only</v>
          </cell>
          <cell r="AN5" t="str">
            <v>Exclusive to BBBY for 60 days</v>
          </cell>
          <cell r="AO5" t="str">
            <v>Flat+ fitted+ 1 pillowcase</v>
          </cell>
          <cell r="AP5" t="str">
            <v>Imported</v>
          </cell>
          <cell r="AQ5" t="str">
            <v>160 thread count</v>
          </cell>
          <cell r="AR5" t="str">
            <v>100% Aegean Cotton Loops</v>
          </cell>
          <cell r="BL5" t="str">
            <v>Insufficient declaration fabric contents-Textiles (4)</v>
          </cell>
        </row>
        <row r="6">
          <cell r="B6" t="str">
            <v>SET  qty=1 (SET)</v>
          </cell>
          <cell r="D6" t="str">
            <v>SET  qty=1 (SET)</v>
          </cell>
          <cell r="F6">
            <v>70</v>
          </cell>
          <cell r="L6" t="str">
            <v>Germ Resistant ( 890)</v>
          </cell>
          <cell r="R6" t="str">
            <v>American Samoa (ASM)</v>
          </cell>
          <cell r="T6" t="str">
            <v>Name &amp; Address - Non perm label ( 729)</v>
          </cell>
          <cell r="V6" t="str">
            <v>English  French ( 734)</v>
          </cell>
          <cell r="X6" t="str">
            <v>Inactive ( 742)</v>
          </cell>
          <cell r="Z6" t="str">
            <v>Metric Only - Info on Item Only ( 880)</v>
          </cell>
          <cell r="AD6" t="str">
            <v>STUFFED NO REGISTRATION ( 789)</v>
          </cell>
          <cell r="AG6" t="str">
            <v>Anti-allergen barrier weave</v>
          </cell>
          <cell r="AH6" t="str">
            <v>Fits mattresses up to 11" deep</v>
          </cell>
          <cell r="AI6" t="str">
            <v>Twill weave</v>
          </cell>
          <cell r="AJ6" t="str">
            <v>Jersey knit</v>
          </cell>
          <cell r="AK6" t="str">
            <v>Eco-friendly dyes</v>
          </cell>
          <cell r="AL6" t="str">
            <v>ETL listed</v>
          </cell>
          <cell r="AM6" t="str">
            <v>Hand washable fabric</v>
          </cell>
          <cell r="AN6" t="str">
            <v>Exclusive to BBBY for 90 days</v>
          </cell>
          <cell r="AP6" t="str">
            <v>Made in Canada</v>
          </cell>
          <cell r="AQ6" t="str">
            <v>170 thread count</v>
          </cell>
          <cell r="AR6" t="str">
            <v>100% Bamboo</v>
          </cell>
          <cell r="BL6" t="str">
            <v>No provincial "stuffed articles" registration (5)</v>
          </cell>
        </row>
        <row r="7">
          <cell r="B7" t="str">
            <v>TEN  qty=10 (TEN)</v>
          </cell>
          <cell r="D7" t="str">
            <v>TEN  qty=10 (TEN)</v>
          </cell>
          <cell r="F7">
            <v>77.5</v>
          </cell>
          <cell r="L7" t="str">
            <v>Dust Mite Resistant ( 891)</v>
          </cell>
          <cell r="R7" t="str">
            <v>Andorra (AND)</v>
          </cell>
          <cell r="T7" t="str">
            <v>Duplicate ( 795)</v>
          </cell>
          <cell r="V7" t="str">
            <v>English  Spanish ( 735)</v>
          </cell>
          <cell r="X7" t="str">
            <v>English permanent label ( 743)</v>
          </cell>
          <cell r="Z7" t="str">
            <v>Metric Only - Info on Package Only ( 881)</v>
          </cell>
          <cell r="AG7" t="str">
            <v>Anti-bacterial</v>
          </cell>
          <cell r="AH7" t="str">
            <v>Fits mattresses up to 12" deep</v>
          </cell>
          <cell r="AI7" t="str">
            <v>Jacquard weave</v>
          </cell>
          <cell r="AK7" t="str">
            <v>Certified organic</v>
          </cell>
          <cell r="AL7" t="str">
            <v>Service mark - SM</v>
          </cell>
          <cell r="AM7" t="str">
            <v>Machine wash in commercial washer</v>
          </cell>
          <cell r="AN7" t="str">
            <v>Exclusive to BBBY for 120 days</v>
          </cell>
          <cell r="AP7" t="str">
            <v>Made in China</v>
          </cell>
          <cell r="AQ7" t="str">
            <v>180 thread count</v>
          </cell>
          <cell r="AR7" t="str">
            <v>100% Bamboo Cotton</v>
          </cell>
          <cell r="BL7" t="str">
            <v>Insufficient Chemicals labeling (6)</v>
          </cell>
        </row>
        <row r="8">
          <cell r="B8" t="str">
            <v>YARD  qty=1 (YD)</v>
          </cell>
          <cell r="D8" t="str">
            <v>YARD  qty=1 (YD)</v>
          </cell>
          <cell r="F8">
            <v>85</v>
          </cell>
          <cell r="L8" t="str">
            <v>Bed Bug Resistant ( 892)</v>
          </cell>
          <cell r="R8" t="str">
            <v>Angola (AGO)</v>
          </cell>
          <cell r="T8" t="str">
            <v>Name Only - Non Perm Label ( 796)</v>
          </cell>
          <cell r="V8" t="str">
            <v>English Only ( 736)</v>
          </cell>
          <cell r="X8" t="str">
            <v>EnglishFrench (permanent label) ( 744)</v>
          </cell>
          <cell r="Z8" t="str">
            <v>English &amp; Metric - Info on Item and Package ( 882)</v>
          </cell>
          <cell r="AG8" t="str">
            <v>Certified asthma and allergy friendly</v>
          </cell>
          <cell r="AH8" t="str">
            <v>Fits mattresses up to 13" deep</v>
          </cell>
          <cell r="AK8" t="str">
            <v>Skal certified organic</v>
          </cell>
          <cell r="AL8" t="str">
            <v>TM and UL listed</v>
          </cell>
          <cell r="AM8" t="str">
            <v>Machine washable seat cushion</v>
          </cell>
          <cell r="AN8" t="str">
            <v>Exclusive to BBBY for 150 days</v>
          </cell>
          <cell r="AP8" t="str">
            <v>Made in Sweden</v>
          </cell>
          <cell r="AQ8" t="str">
            <v>190 thread count</v>
          </cell>
          <cell r="AR8" t="str">
            <v>100% Certified Organic Cotton</v>
          </cell>
          <cell r="BL8" t="str">
            <v>Insufficient food/nutritional labeling (7)</v>
          </cell>
        </row>
        <row r="9">
          <cell r="B9" t="str">
            <v>CASE  qty=1 (CA)</v>
          </cell>
          <cell r="D9" t="str">
            <v>CASE  qty=1 (CA)</v>
          </cell>
          <cell r="F9">
            <v>92.5</v>
          </cell>
          <cell r="L9" t="str">
            <v>Virus Resistant ( 893)</v>
          </cell>
          <cell r="R9" t="str">
            <v>Anguilla (AIA)</v>
          </cell>
          <cell r="V9" t="str">
            <v>Unversal +Others ( 737)</v>
          </cell>
          <cell r="X9" t="str">
            <v>EnglishSpanish (permanent label) ( 745)</v>
          </cell>
          <cell r="Z9" t="str">
            <v>English &amp; Metric - Info on Item Only ( 883)</v>
          </cell>
          <cell r="AG9" t="str">
            <v>Microbial treated</v>
          </cell>
          <cell r="AH9" t="str">
            <v>Fits mattresses up to 14" deep</v>
          </cell>
          <cell r="AK9" t="str">
            <v>Bleach resistant colors</v>
          </cell>
          <cell r="AL9" t="str">
            <v>TM &amp; copyright</v>
          </cell>
          <cell r="AM9" t="str">
            <v>Machine wash and dry</v>
          </cell>
          <cell r="AN9" t="str">
            <v>Exclusive to BBBY for 180 days</v>
          </cell>
          <cell r="AP9" t="str">
            <v>Made in the USA</v>
          </cell>
          <cell r="AQ9" t="str">
            <v>200 thread count</v>
          </cell>
          <cell r="AR9" t="str">
            <v>100% Cotton</v>
          </cell>
          <cell r="BL9" t="str">
            <v>Lack of electrical testing certification (8)</v>
          </cell>
        </row>
        <row r="10">
          <cell r="B10" t="str">
            <v>SET OF 2  qty=2 (S/2)</v>
          </cell>
          <cell r="D10" t="str">
            <v>SET OF 2  qty=2 (S/2)</v>
          </cell>
          <cell r="F10">
            <v>100</v>
          </cell>
          <cell r="L10" t="str">
            <v>Antimicrobial ( 894)</v>
          </cell>
          <cell r="R10" t="str">
            <v>Antarctica (ATA)</v>
          </cell>
          <cell r="X10" t="str">
            <v>EnglishFrench (non-permanent label) ( 746)</v>
          </cell>
          <cell r="Z10" t="str">
            <v>English &amp; Metric - Info on Package Only ( 884)</v>
          </cell>
          <cell r="AG10" t="str">
            <v>Anti-microbial treated fabric</v>
          </cell>
          <cell r="AH10" t="str">
            <v>Fits mattresses up to 15" deep</v>
          </cell>
          <cell r="AK10" t="str">
            <v>ISO certified organic</v>
          </cell>
          <cell r="AL10" t="str">
            <v>TM &amp; Vendor registered trademark &amp; UL listed</v>
          </cell>
          <cell r="AM10" t="str">
            <v>Machine wash/line dry</v>
          </cell>
          <cell r="AP10" t="str">
            <v>Made in the USA of imported materials</v>
          </cell>
          <cell r="AQ10" t="str">
            <v>210 thread count</v>
          </cell>
          <cell r="AR10" t="str">
            <v>100% Cotton percale</v>
          </cell>
          <cell r="BL10" t="str">
            <v>Insufficient product identity on package (9)</v>
          </cell>
        </row>
        <row r="11">
          <cell r="B11" t="str">
            <v>SET OF 3  qty=3 (S/3)</v>
          </cell>
          <cell r="D11" t="str">
            <v>SET OF 3  qty=3 (S/3)</v>
          </cell>
          <cell r="F11">
            <v>110</v>
          </cell>
          <cell r="R11" t="str">
            <v>Antigua And Barbuda (ATG)</v>
          </cell>
          <cell r="X11" t="str">
            <v>EnglishSpanish (non-permanent label) ( 747)</v>
          </cell>
          <cell r="Z11" t="str">
            <v>Metric Only - Info on Item and Package ( 885)</v>
          </cell>
          <cell r="AG11" t="str">
            <v>Allergy free and anti-microbial treated fabric</v>
          </cell>
          <cell r="AH11" t="str">
            <v>Fits mattresses up to 16" deep</v>
          </cell>
          <cell r="AK11" t="str">
            <v>Eco Friendly</v>
          </cell>
          <cell r="AL11" t="str">
            <v>TM &amp; Vendor registered trademark</v>
          </cell>
          <cell r="AM11" t="str">
            <v>Machine wash, cold water</v>
          </cell>
          <cell r="AP11" t="str">
            <v>Made in India</v>
          </cell>
          <cell r="AQ11" t="str">
            <v>220 thread count</v>
          </cell>
          <cell r="AR11" t="str">
            <v>100% Cotton sateen</v>
          </cell>
          <cell r="BL11" t="str">
            <v>Insufficient declaration of quantity (10)</v>
          </cell>
        </row>
        <row r="12">
          <cell r="B12" t="str">
            <v>SET OF 4  qty=4 (S/4)</v>
          </cell>
          <cell r="D12" t="str">
            <v>SET OF 4  qty=4 (S/4)</v>
          </cell>
          <cell r="F12">
            <v>125</v>
          </cell>
          <cell r="R12" t="str">
            <v>Argentina (ARG)</v>
          </cell>
          <cell r="X12" t="str">
            <v>EnglishFrenchSpanish (permanent label) ( 748)</v>
          </cell>
          <cell r="AG12" t="str">
            <v>Ionic anti-allergen treatment</v>
          </cell>
          <cell r="AH12" t="str">
            <v>Fits mattresses up to 17" deep</v>
          </cell>
          <cell r="AK12" t="str">
            <v>IMO certified cotton</v>
          </cell>
          <cell r="AL12" t="str">
            <v>TM</v>
          </cell>
          <cell r="AM12" t="str">
            <v>Commercial washing machine</v>
          </cell>
          <cell r="AP12" t="str">
            <v>Made in Ireland</v>
          </cell>
          <cell r="AQ12" t="str">
            <v>230 thread count</v>
          </cell>
          <cell r="AR12" t="str">
            <v>100% Dupioni Silk</v>
          </cell>
          <cell r="BL12" t="str">
            <v>Lack of metric measurements (11)</v>
          </cell>
        </row>
        <row r="13">
          <cell r="B13" t="str">
            <v>SET OF 6  qty=6 (S/6)</v>
          </cell>
          <cell r="D13" t="str">
            <v>SET OF 6  qty=6 (S/6)</v>
          </cell>
          <cell r="F13">
            <v>150</v>
          </cell>
          <cell r="R13" t="str">
            <v>Armenia (ARM)</v>
          </cell>
          <cell r="AG13" t="str">
            <v>Hypo-allergenic and anti-bacterial components</v>
          </cell>
          <cell r="AH13" t="str">
            <v>Fits mattresses up to 18" deep</v>
          </cell>
          <cell r="AK13" t="str">
            <v>EKO certified cotton</v>
          </cell>
          <cell r="AL13" t="str">
            <v>TUV</v>
          </cell>
          <cell r="AM13" t="str">
            <v>Machine wash, dry cleaning recommended</v>
          </cell>
          <cell r="AP13" t="str">
            <v>Made in Poland</v>
          </cell>
          <cell r="AQ13" t="str">
            <v>240 thread count</v>
          </cell>
          <cell r="AR13" t="str">
            <v>100% Egyptian cotton</v>
          </cell>
          <cell r="BL13" t="str">
            <v>Insufficient vendor identity -Non-Textile (12)</v>
          </cell>
        </row>
        <row r="14">
          <cell r="B14" t="str">
            <v>4 PIECES  qty=4 (4)</v>
          </cell>
          <cell r="D14" t="str">
            <v>4 PIECES  qty=4 (4)</v>
          </cell>
          <cell r="F14">
            <v>175</v>
          </cell>
          <cell r="R14" t="str">
            <v>Aruba (ABW)</v>
          </cell>
          <cell r="AG14" t="str">
            <v>Hypo-allergenic components</v>
          </cell>
          <cell r="AH14" t="str">
            <v>Fits mattresses up to 19" deep</v>
          </cell>
          <cell r="AK14" t="str">
            <v>GOTS</v>
          </cell>
          <cell r="AL14" t="str">
            <v>UL listed</v>
          </cell>
          <cell r="AM14" t="str">
            <v>Removable, hand washable fabric</v>
          </cell>
          <cell r="AP14" t="str">
            <v>Made in Spain</v>
          </cell>
          <cell r="AQ14" t="str">
            <v>250 thread count</v>
          </cell>
          <cell r="AR14" t="str">
            <v>100% Egyptian cotton percale</v>
          </cell>
        </row>
        <row r="15">
          <cell r="B15" t="str">
            <v>5 PIECES  qty=5 (5)</v>
          </cell>
          <cell r="D15" t="str">
            <v>5 PIECES  qty=5 (5)</v>
          </cell>
          <cell r="F15">
            <v>200</v>
          </cell>
          <cell r="R15" t="str">
            <v>Australia (AUS)</v>
          </cell>
          <cell r="AG15" t="str">
            <v>Bed bug protectant/shield</v>
          </cell>
          <cell r="AH15" t="str">
            <v>Fits mattresses up to 20" deep</v>
          </cell>
          <cell r="AK15" t="str">
            <v>Skin Friendly</v>
          </cell>
          <cell r="AL15" t="str">
            <v>Vendor registered trademark &amp; copyright</v>
          </cell>
          <cell r="AM15" t="str">
            <v>Removable, washable seat cushion</v>
          </cell>
          <cell r="AP15" t="str">
            <v>Made in Thailand</v>
          </cell>
          <cell r="AQ15" t="str">
            <v>260 thread count</v>
          </cell>
          <cell r="AR15" t="str">
            <v>100% Egyptian Cotton Loops</v>
          </cell>
        </row>
        <row r="16">
          <cell r="B16" t="str">
            <v>6 PIECES  qty=6 (6)</v>
          </cell>
          <cell r="D16" t="str">
            <v>6 PIECES  qty=6 (6)</v>
          </cell>
          <cell r="F16">
            <v>250</v>
          </cell>
          <cell r="R16" t="str">
            <v>Austria (AUT)</v>
          </cell>
          <cell r="AG16" t="str">
            <v>Allergen barrier fabric</v>
          </cell>
          <cell r="AH16" t="str">
            <v>Fits mattresses up to 21" deep</v>
          </cell>
          <cell r="AL16" t="str">
            <v>Vendor registered trademark &amp; UL listed</v>
          </cell>
          <cell r="AM16" t="str">
            <v>Soil and Stain resistant</v>
          </cell>
          <cell r="AP16" t="str">
            <v>Made in Italy</v>
          </cell>
          <cell r="AQ16" t="str">
            <v>270 thread count</v>
          </cell>
          <cell r="AR16" t="str">
            <v>100% Linen</v>
          </cell>
        </row>
        <row r="17">
          <cell r="B17" t="str">
            <v>7 PIECES  qty=7 (7)</v>
          </cell>
          <cell r="D17" t="str">
            <v>7 PIECES  qty=7 (7)</v>
          </cell>
          <cell r="F17">
            <v>300</v>
          </cell>
          <cell r="R17" t="str">
            <v>Azerbaijan (AZE)</v>
          </cell>
          <cell r="AG17" t="str">
            <v>Bed bug protectant/shield and allergen barrier fabric</v>
          </cell>
          <cell r="AH17" t="str">
            <v>Fits mattresses up to 22" deep</v>
          </cell>
          <cell r="AL17" t="str">
            <v>Vendor registered trademark</v>
          </cell>
          <cell r="AM17" t="str">
            <v>Spot clean only</v>
          </cell>
          <cell r="AP17" t="str">
            <v>Made in Germany</v>
          </cell>
          <cell r="AQ17" t="str">
            <v>280 thread count</v>
          </cell>
          <cell r="AR17" t="str">
            <v>100% Modal</v>
          </cell>
        </row>
        <row r="18">
          <cell r="B18" t="str">
            <v>8 PIECES  qty=8 (8)</v>
          </cell>
          <cell r="D18" t="str">
            <v>8 PIECES  qty=8 (8)</v>
          </cell>
          <cell r="F18">
            <v>400</v>
          </cell>
          <cell r="R18" t="str">
            <v>Bahamas (BHS)</v>
          </cell>
          <cell r="AG18" t="str">
            <v>Stain resistant fabric</v>
          </cell>
          <cell r="AH18" t="str">
            <v>Fits mattresses up to 23" deep</v>
          </cell>
          <cell r="AM18" t="str">
            <v>Spot clean/dry clean</v>
          </cell>
          <cell r="AP18" t="str">
            <v>Made in Turkey</v>
          </cell>
          <cell r="AQ18" t="str">
            <v>290 thread count</v>
          </cell>
          <cell r="AR18" t="str">
            <v>100% Nylon</v>
          </cell>
        </row>
        <row r="19">
          <cell r="B19" t="str">
            <v>9 PIECES  qty=9 (9)</v>
          </cell>
          <cell r="D19" t="str">
            <v>9 PIECES  qty=9 (9)</v>
          </cell>
          <cell r="F19">
            <v>500</v>
          </cell>
          <cell r="R19" t="str">
            <v>Bahrain (BHR)</v>
          </cell>
          <cell r="AG19" t="str">
            <v>Stain resistant and allergen barrier fabric</v>
          </cell>
          <cell r="AH19" t="str">
            <v>Fits mattresses up to 24" deep</v>
          </cell>
          <cell r="AM19" t="str">
            <v>Stain resistant</v>
          </cell>
          <cell r="AP19" t="str">
            <v>Made in Latvia</v>
          </cell>
          <cell r="AQ19" t="str">
            <v>300 thread count</v>
          </cell>
          <cell r="AR19" t="str">
            <v>100% Organic cotton</v>
          </cell>
        </row>
        <row r="20">
          <cell r="B20" t="str">
            <v>11 PIECES  qty=11 (11)</v>
          </cell>
          <cell r="D20" t="str">
            <v>11 PIECES  qty=11 (11)</v>
          </cell>
          <cell r="R20" t="str">
            <v>Bangladesh (BGD)</v>
          </cell>
          <cell r="AG20" t="str">
            <v>Anti-bacterial and anti-microbial treated fabric</v>
          </cell>
          <cell r="AH20" t="str">
            <v>Fits mattresses up to 25" deep</v>
          </cell>
          <cell r="AM20" t="str">
            <v>Machine washable seat pad</v>
          </cell>
          <cell r="AP20" t="str">
            <v>Made in Turkey and China</v>
          </cell>
          <cell r="AQ20" t="str">
            <v>310 thread count</v>
          </cell>
          <cell r="AR20" t="str">
            <v>100% Pima cotton</v>
          </cell>
        </row>
        <row r="21">
          <cell r="B21" t="str">
            <v>14 PIECES  qty=14 (14)</v>
          </cell>
          <cell r="D21" t="str">
            <v>14 PIECES  qty=14 (14)</v>
          </cell>
          <cell r="R21" t="str">
            <v>Barbados (BRB)</v>
          </cell>
          <cell r="AH21" t="str">
            <v>Fits mattresses up to 26" deep</v>
          </cell>
          <cell r="AM21" t="str">
            <v>Washable seat pad (not incl)</v>
          </cell>
          <cell r="AQ21" t="str">
            <v>320 thread count</v>
          </cell>
          <cell r="AR21" t="str">
            <v>100% Pima Cotton Loops</v>
          </cell>
        </row>
        <row r="22">
          <cell r="B22" t="str">
            <v>15 PIECES  qty=15 (15)</v>
          </cell>
          <cell r="D22" t="str">
            <v>15 PIECES  qty=15 (15)</v>
          </cell>
          <cell r="R22" t="str">
            <v>Belarus (BLR)</v>
          </cell>
          <cell r="AH22" t="str">
            <v>F/Q/K fits up to 15"+ T fits up to 13"</v>
          </cell>
          <cell r="AQ22" t="str">
            <v>330 thread count</v>
          </cell>
          <cell r="AR22" t="str">
            <v>100% Polyester</v>
          </cell>
        </row>
        <row r="23">
          <cell r="B23" t="str">
            <v>16 PIECES  qty=16 (16)</v>
          </cell>
          <cell r="D23" t="str">
            <v>16 PIECES  qty=16 (16)</v>
          </cell>
          <cell r="R23" t="str">
            <v>Belgium (BEL)</v>
          </cell>
          <cell r="AH23" t="str">
            <v>F/Q/K fits up to 17"+ T fits up to 15"</v>
          </cell>
          <cell r="AQ23" t="str">
            <v>340 thread count</v>
          </cell>
          <cell r="AR23" t="str">
            <v>100% Pure Brazil Cotton</v>
          </cell>
        </row>
        <row r="24">
          <cell r="B24" t="str">
            <v>17 PIECES  qty=17 (17)</v>
          </cell>
          <cell r="D24" t="str">
            <v>17 PIECES  qty=17 (17)</v>
          </cell>
          <cell r="R24" t="str">
            <v>Belize (BLZ)</v>
          </cell>
          <cell r="AH24" t="str">
            <v>F/Q/K fits up to 18"+ T fits up to 15"</v>
          </cell>
          <cell r="AQ24" t="str">
            <v>350 thread count</v>
          </cell>
          <cell r="AR24" t="str">
            <v>100% Rayon</v>
          </cell>
        </row>
        <row r="25">
          <cell r="B25" t="str">
            <v>18 PIECES  qty=18 (18)</v>
          </cell>
          <cell r="D25" t="str">
            <v>18 PIECES  qty=18 (18)</v>
          </cell>
          <cell r="R25" t="str">
            <v>Benin (BEN)</v>
          </cell>
          <cell r="AH25" t="str">
            <v>F/Q/K fits up to 20"+ T fits up to 18"</v>
          </cell>
          <cell r="AQ25" t="str">
            <v>360 thread count</v>
          </cell>
          <cell r="AR25" t="str">
            <v>100% Silk</v>
          </cell>
        </row>
        <row r="26">
          <cell r="B26" t="str">
            <v>19 PIECES  qty=19 (19)</v>
          </cell>
          <cell r="D26" t="str">
            <v>19 PIECES  qty=19 (19)</v>
          </cell>
          <cell r="R26" t="str">
            <v>Bermuda (BMU)</v>
          </cell>
          <cell r="AQ26" t="str">
            <v>370 thread count</v>
          </cell>
          <cell r="AR26" t="str">
            <v>100% Standard Cotton</v>
          </cell>
        </row>
        <row r="27">
          <cell r="B27" t="str">
            <v>20 PIECES  qty=20 (20)</v>
          </cell>
          <cell r="D27" t="str">
            <v>20 PIECES  qty=20 (20)</v>
          </cell>
          <cell r="R27" t="str">
            <v>Bhutan (BTN)</v>
          </cell>
          <cell r="AQ27" t="str">
            <v>380 thread count</v>
          </cell>
          <cell r="AR27" t="str">
            <v>100% Supima Cotton</v>
          </cell>
        </row>
        <row r="28">
          <cell r="B28" t="str">
            <v>24 PC ASST  qty=24 (24)</v>
          </cell>
          <cell r="D28" t="str">
            <v>24 PC ASST  qty=24 (24)</v>
          </cell>
          <cell r="R28" t="str">
            <v>Bolivia (BOL)</v>
          </cell>
          <cell r="AQ28" t="str">
            <v>385 thread count</v>
          </cell>
          <cell r="AR28" t="str">
            <v>100% Supima Cotton Loops</v>
          </cell>
        </row>
        <row r="29">
          <cell r="B29" t="str">
            <v>25 PIECES  qty=25 (25)</v>
          </cell>
          <cell r="D29" t="str">
            <v>25 PIECES  qty=25 (25)</v>
          </cell>
          <cell r="R29" t="str">
            <v>Bosnia And Herzegovina (BIH)</v>
          </cell>
          <cell r="AQ29" t="str">
            <v>390 thread count</v>
          </cell>
          <cell r="AR29" t="str">
            <v>100% Tencel</v>
          </cell>
        </row>
        <row r="30">
          <cell r="B30" t="str">
            <v>26 PIECES  qty=26 (26)</v>
          </cell>
          <cell r="D30" t="str">
            <v>26  PIECES  qty=26 (26)</v>
          </cell>
          <cell r="R30" t="str">
            <v>Botswana (BWA)</v>
          </cell>
          <cell r="AQ30" t="str">
            <v>400 thread count</v>
          </cell>
          <cell r="AR30" t="str">
            <v>100% Turkish Cotton</v>
          </cell>
        </row>
        <row r="31">
          <cell r="B31" t="str">
            <v>28 PIECES  qty=28 (28)</v>
          </cell>
          <cell r="D31" t="str">
            <v>28  PIECES  qty=28 (28)</v>
          </cell>
          <cell r="R31" t="str">
            <v>Bouvet Island (BVT)</v>
          </cell>
          <cell r="AQ31" t="str">
            <v>410 thread count</v>
          </cell>
          <cell r="AR31" t="str">
            <v>100% Turkish Cotton Loops</v>
          </cell>
        </row>
        <row r="32">
          <cell r="B32" t="str">
            <v>30 PIECES  qty=30 (30)</v>
          </cell>
          <cell r="D32" t="str">
            <v>30 PIECES  qty=30 (30)</v>
          </cell>
          <cell r="R32" t="str">
            <v>Brazil (BRA)</v>
          </cell>
          <cell r="AQ32" t="str">
            <v>420 thread count</v>
          </cell>
          <cell r="AR32" t="str">
            <v>100% Viscose</v>
          </cell>
        </row>
        <row r="33">
          <cell r="B33" t="str">
            <v>32 PIECES  qty=32 (32)</v>
          </cell>
          <cell r="D33" t="str">
            <v>32 PIECES  qty=32 (32)</v>
          </cell>
          <cell r="R33" t="str">
            <v>British Indian Ocean Terr (IOT)</v>
          </cell>
          <cell r="AQ33" t="str">
            <v>430 thread count</v>
          </cell>
          <cell r="AR33" t="str">
            <v>100% Woven cotton</v>
          </cell>
        </row>
        <row r="34">
          <cell r="B34" t="str">
            <v>33 PIECES  qty=33 (33)</v>
          </cell>
          <cell r="D34" t="str">
            <v>33 PIECES  qty=33 (33)</v>
          </cell>
          <cell r="R34" t="str">
            <v>Brunei Darussalam (BRN)</v>
          </cell>
          <cell r="AQ34" t="str">
            <v>440 thread count</v>
          </cell>
          <cell r="AR34" t="str">
            <v>50% Cotton/50% Polyester</v>
          </cell>
        </row>
        <row r="35">
          <cell r="B35" t="str">
            <v>36 PIECES  qty=36 (36)</v>
          </cell>
          <cell r="D35" t="str">
            <v>36 PIECES  qty=36 (36)</v>
          </cell>
          <cell r="R35" t="str">
            <v>Bulgaria (BGR)</v>
          </cell>
          <cell r="AQ35" t="str">
            <v>450 thread count</v>
          </cell>
          <cell r="AR35" t="str">
            <v>55% Cotton/45% Polyester</v>
          </cell>
        </row>
        <row r="36">
          <cell r="B36" t="str">
            <v>45 PIECES  qty=45 (45)</v>
          </cell>
          <cell r="D36" t="str">
            <v>48 PCS  qty=48 (48)</v>
          </cell>
          <cell r="R36" t="str">
            <v>Burkina Faso (BFA)</v>
          </cell>
          <cell r="AQ36" t="str">
            <v>460 thread count</v>
          </cell>
          <cell r="AR36" t="str">
            <v>55% Linen/45% Cotton</v>
          </cell>
        </row>
        <row r="37">
          <cell r="B37" t="str">
            <v>48 PCS  qty=48 (48)</v>
          </cell>
          <cell r="D37" t="str">
            <v>50 PIECES  qty=50 (50)</v>
          </cell>
          <cell r="R37" t="str">
            <v>Burundi (BDI)</v>
          </cell>
          <cell r="AQ37" t="str">
            <v>470 thread count</v>
          </cell>
          <cell r="AR37" t="str">
            <v>60% Cotton/40% Bamboo</v>
          </cell>
        </row>
        <row r="38">
          <cell r="B38" t="str">
            <v>50 PIECES  qty=50 (50)</v>
          </cell>
          <cell r="D38" t="str">
            <v>52 PIECES  qty=52 (52)</v>
          </cell>
          <cell r="R38" t="str">
            <v>Cambodia (KHM)</v>
          </cell>
          <cell r="AQ38" t="str">
            <v>480 thread count</v>
          </cell>
          <cell r="AR38" t="str">
            <v>60% Cotton/40% Modal</v>
          </cell>
        </row>
        <row r="39">
          <cell r="B39" t="str">
            <v>52 PIECES  qty=52 (52)</v>
          </cell>
          <cell r="D39" t="str">
            <v>54  qty=54 (54)</v>
          </cell>
          <cell r="R39" t="str">
            <v>Cameroon (CMR)</v>
          </cell>
          <cell r="AQ39" t="str">
            <v>490 thread count</v>
          </cell>
          <cell r="AR39" t="str">
            <v>60% Cotton/40% Polyester</v>
          </cell>
        </row>
        <row r="40">
          <cell r="B40" t="str">
            <v>54  qty=54 (54)</v>
          </cell>
          <cell r="D40" t="str">
            <v>56 PIECES  qty=56 (56)</v>
          </cell>
          <cell r="R40" t="str">
            <v>Canada (CAN)</v>
          </cell>
          <cell r="AQ40" t="str">
            <v>500 thread count</v>
          </cell>
          <cell r="AR40" t="str">
            <v>60% Polyester/40% Cotton</v>
          </cell>
        </row>
        <row r="41">
          <cell r="B41" t="str">
            <v>56 PIECES  qty=56 (56)</v>
          </cell>
          <cell r="D41" t="str">
            <v>60 PIECES  qty=60 (60)</v>
          </cell>
          <cell r="R41" t="str">
            <v>Cape Verde (CPV)</v>
          </cell>
          <cell r="AQ41" t="str">
            <v>510 thread count</v>
          </cell>
          <cell r="AR41" t="str">
            <v>65% cotton/35% modal</v>
          </cell>
        </row>
        <row r="42">
          <cell r="B42" t="str">
            <v>60 PIECES  qty=60 (60)</v>
          </cell>
          <cell r="D42" t="str">
            <v>64 PIECES  qty=64 (64)</v>
          </cell>
          <cell r="R42" t="str">
            <v>Cayman Islands (CYM)</v>
          </cell>
          <cell r="AQ42" t="str">
            <v>520 thread count</v>
          </cell>
          <cell r="AR42" t="str">
            <v>65% Cotton/35% Polyester</v>
          </cell>
        </row>
        <row r="43">
          <cell r="B43" t="str">
            <v>64 PIECES  qty=64 (64)</v>
          </cell>
          <cell r="D43" t="str">
            <v>72 PC ASST  qty=72 (72)</v>
          </cell>
          <cell r="R43" t="str">
            <v>Central African Republic (CAF)</v>
          </cell>
          <cell r="AQ43" t="str">
            <v>530 thread count</v>
          </cell>
          <cell r="AR43" t="str">
            <v>65% Polyester/35% Cotton</v>
          </cell>
        </row>
        <row r="44">
          <cell r="B44" t="str">
            <v>72 PC ASST  qty=72 (72)</v>
          </cell>
          <cell r="D44" t="str">
            <v>78 PIECES  qty=78 (78)</v>
          </cell>
          <cell r="R44" t="str">
            <v>Chad (TCD)</v>
          </cell>
          <cell r="AQ44" t="str">
            <v>540 thread count</v>
          </cell>
          <cell r="AR44" t="str">
            <v>70% Cotton/30% Bamboo</v>
          </cell>
        </row>
        <row r="45">
          <cell r="B45" t="str">
            <v>78 PIECES  qty=78 (78)</v>
          </cell>
          <cell r="D45" t="str">
            <v>79 PIECES  qty=79 (79)</v>
          </cell>
          <cell r="R45" t="str">
            <v>Chile (CHL)</v>
          </cell>
          <cell r="AQ45" t="str">
            <v>550 thread count</v>
          </cell>
          <cell r="AR45" t="str">
            <v>70% Cotton/30% Polyester</v>
          </cell>
        </row>
        <row r="46">
          <cell r="B46" t="str">
            <v>79 PIECES  qty=79 (79)</v>
          </cell>
          <cell r="D46" t="str">
            <v>84PC  qty=84 (84)</v>
          </cell>
          <cell r="R46" t="str">
            <v>China (CHN)</v>
          </cell>
          <cell r="AQ46" t="str">
            <v>560 thread count</v>
          </cell>
          <cell r="AR46" t="str">
            <v>75% Cotton/25% Polyester</v>
          </cell>
        </row>
        <row r="47">
          <cell r="B47" t="str">
            <v>80 PIECES  qty=80 (80)</v>
          </cell>
          <cell r="D47" t="str">
            <v>88 PIECES  qty=88 (88)</v>
          </cell>
          <cell r="R47" t="str">
            <v>Christmas Island (CXR)</v>
          </cell>
          <cell r="AQ47" t="str">
            <v>570 thread count</v>
          </cell>
          <cell r="AR47" t="str">
            <v>75% Polyester/25% Rayon</v>
          </cell>
        </row>
        <row r="48">
          <cell r="B48" t="str">
            <v>84 PC  qty=84 (84)</v>
          </cell>
          <cell r="D48" t="str">
            <v>96 PC ASST  qty=96 (96)</v>
          </cell>
          <cell r="R48" t="str">
            <v>Cocos (Keeling) Islands (CCK)</v>
          </cell>
          <cell r="AQ48" t="str">
            <v>580 thread count</v>
          </cell>
          <cell r="AR48" t="str">
            <v>75% Silk/25% Polyester</v>
          </cell>
        </row>
        <row r="49">
          <cell r="B49" t="str">
            <v>88 PIECES  qty=88 (88)</v>
          </cell>
          <cell r="D49" t="str">
            <v>HUNDRED  qty=100 (100)</v>
          </cell>
          <cell r="R49" t="str">
            <v>Colombia (COL)</v>
          </cell>
          <cell r="AQ49" t="str">
            <v>590 thread count</v>
          </cell>
          <cell r="AR49" t="str">
            <v>70% Silk/30% Polyester</v>
          </cell>
        </row>
        <row r="50">
          <cell r="B50" t="str">
            <v>96 PC ASST  qty=96 (96)</v>
          </cell>
          <cell r="D50" t="str">
            <v>120 PIECES  qty=120 (120)</v>
          </cell>
          <cell r="R50" t="str">
            <v>Comoros (COM)</v>
          </cell>
          <cell r="AQ50" t="str">
            <v>600 thread count</v>
          </cell>
          <cell r="AR50" t="str">
            <v>65% Silk/35% Polyester</v>
          </cell>
        </row>
        <row r="51">
          <cell r="B51" t="str">
            <v>HUNDRED  qty=100 (100)</v>
          </cell>
          <cell r="D51" t="str">
            <v>192 PCS  qty=192 (192)</v>
          </cell>
          <cell r="R51" t="str">
            <v>Congo (COG)</v>
          </cell>
          <cell r="AQ51" t="str">
            <v>610 thread count</v>
          </cell>
          <cell r="AR51" t="str">
            <v>80% Cotton/20% Polyester</v>
          </cell>
        </row>
        <row r="52">
          <cell r="B52" t="str">
            <v>120 PIECES  qty=120 (120)</v>
          </cell>
          <cell r="D52" t="str">
            <v>204 PC ASST  qty=204 (204)</v>
          </cell>
          <cell r="R52" t="str">
            <v>Congo, The Democratic Rep (COD)</v>
          </cell>
          <cell r="AQ52" t="str">
            <v>620 thread count</v>
          </cell>
          <cell r="AR52" t="str">
            <v>80% Polyester/20% Nylon</v>
          </cell>
        </row>
        <row r="53">
          <cell r="B53" t="str">
            <v>192 PCS  qty=192 (192)</v>
          </cell>
          <cell r="D53" t="str">
            <v>504PC  qty=504 (504)</v>
          </cell>
          <cell r="R53" t="str">
            <v>Cook Islands (COK)</v>
          </cell>
          <cell r="AQ53" t="str">
            <v>630 thread count</v>
          </cell>
          <cell r="AR53" t="str">
            <v>85% Cotton/15% Polyester</v>
          </cell>
        </row>
        <row r="54">
          <cell r="B54" t="str">
            <v>204 PC ASST  qty=204 (204)</v>
          </cell>
          <cell r="R54" t="str">
            <v>Costa Rica (CRI)</v>
          </cell>
          <cell r="AQ54" t="str">
            <v>640 thread count</v>
          </cell>
          <cell r="AR54" t="str">
            <v>85% Polyester/15% Nylon</v>
          </cell>
        </row>
        <row r="55">
          <cell r="B55" t="str">
            <v>504 PC  qty=504 (504)</v>
          </cell>
          <cell r="R55" t="str">
            <v>Cote D'ivoire (CIV)</v>
          </cell>
          <cell r="AQ55" t="str">
            <v>650 thread count</v>
          </cell>
          <cell r="AR55" t="str">
            <v>85% Rayon/15% Polyester</v>
          </cell>
        </row>
        <row r="56">
          <cell r="R56" t="str">
            <v>Croatia (HRV)</v>
          </cell>
          <cell r="AQ56" t="str">
            <v>660 thread count</v>
          </cell>
          <cell r="AR56" t="str">
            <v>90% Cotton/10% Polyester</v>
          </cell>
        </row>
        <row r="57">
          <cell r="R57" t="str">
            <v>Cuba (CUB)</v>
          </cell>
          <cell r="AQ57" t="str">
            <v>670 thread count</v>
          </cell>
          <cell r="AR57" t="str">
            <v>90% Polyester/10% Nylon</v>
          </cell>
        </row>
        <row r="58">
          <cell r="R58" t="str">
            <v>Cyprus (CYP)</v>
          </cell>
          <cell r="AQ58" t="str">
            <v>680 thread count</v>
          </cell>
          <cell r="AR58" t="str">
            <v>95% Cotton/5% Polyester</v>
          </cell>
        </row>
        <row r="59">
          <cell r="R59" t="str">
            <v>Czech Republic (CZE)</v>
          </cell>
          <cell r="AQ59" t="str">
            <v>690 thread count</v>
          </cell>
          <cell r="AR59" t="str">
            <v>95% Viscose/15% Nylon</v>
          </cell>
        </row>
        <row r="60">
          <cell r="R60" t="str">
            <v>Denmark (DNK)</v>
          </cell>
          <cell r="AQ60" t="str">
            <v>700 thread count</v>
          </cell>
          <cell r="AR60" t="str">
            <v>Cotton/linen blend</v>
          </cell>
        </row>
        <row r="61">
          <cell r="R61" t="str">
            <v>Djibouti (DJI)</v>
          </cell>
          <cell r="AQ61" t="str">
            <v>710 thread count</v>
          </cell>
          <cell r="AR61" t="str">
            <v>Cotton/poly blend</v>
          </cell>
        </row>
        <row r="62">
          <cell r="R62" t="str">
            <v>Dominica (DMA)</v>
          </cell>
          <cell r="AQ62" t="str">
            <v>720 thread count</v>
          </cell>
          <cell r="AR62" t="str">
            <v>Cotton/rayon blend</v>
          </cell>
        </row>
        <row r="63">
          <cell r="R63" t="str">
            <v>Dominican Republic (DOM)</v>
          </cell>
          <cell r="AQ63" t="str">
            <v>730 thread count</v>
          </cell>
          <cell r="AR63" t="str">
            <v>Flannel</v>
          </cell>
        </row>
        <row r="64">
          <cell r="R64" t="str">
            <v>Ecuador (ECU)</v>
          </cell>
          <cell r="AQ64" t="str">
            <v>740 thread count</v>
          </cell>
          <cell r="AR64" t="str">
            <v>Fleece</v>
          </cell>
        </row>
        <row r="65">
          <cell r="R65" t="str">
            <v>Egypt (EGY)</v>
          </cell>
          <cell r="AQ65" t="str">
            <v>750 thread count</v>
          </cell>
          <cell r="AR65" t="str">
            <v>Heavyweight Flannel</v>
          </cell>
        </row>
        <row r="66">
          <cell r="R66" t="str">
            <v>El Salvador (SLV)</v>
          </cell>
          <cell r="AQ66" t="str">
            <v>760 thread count</v>
          </cell>
          <cell r="AR66" t="str">
            <v>Linen</v>
          </cell>
        </row>
        <row r="67">
          <cell r="R67" t="str">
            <v>Equatorial Guinea (GNQ)</v>
          </cell>
          <cell r="AQ67" t="str">
            <v>770 thread count</v>
          </cell>
          <cell r="AR67" t="str">
            <v>Linen/Cotton blend</v>
          </cell>
        </row>
        <row r="68">
          <cell r="R68" t="str">
            <v>Eritrea (ERI)</v>
          </cell>
          <cell r="AQ68" t="str">
            <v>780 thread count</v>
          </cell>
          <cell r="AR68" t="str">
            <v>Micro fiber</v>
          </cell>
        </row>
        <row r="69">
          <cell r="R69" t="str">
            <v>Estonia (EST)</v>
          </cell>
          <cell r="AQ69" t="str">
            <v>790 thread count</v>
          </cell>
          <cell r="AR69" t="str">
            <v>Micro fleece</v>
          </cell>
        </row>
        <row r="70">
          <cell r="R70" t="str">
            <v>Ethiopia (ETH)</v>
          </cell>
          <cell r="AQ70" t="str">
            <v>800 thread count</v>
          </cell>
          <cell r="AR70" t="str">
            <v>Poly/Rayon blend</v>
          </cell>
        </row>
        <row r="71">
          <cell r="R71" t="str">
            <v>Falkland Islands (Malvina (FLK)</v>
          </cell>
          <cell r="AQ71" t="str">
            <v>900 thread count</v>
          </cell>
          <cell r="AR71" t="str">
            <v>Silk Rich</v>
          </cell>
        </row>
        <row r="72">
          <cell r="R72" t="str">
            <v>Faroe Islands (FRO)</v>
          </cell>
          <cell r="AQ72" t="str">
            <v>1000 thread count</v>
          </cell>
          <cell r="AR72" t="str">
            <v>Silk/Polyester blend</v>
          </cell>
        </row>
        <row r="73">
          <cell r="R73" t="str">
            <v>Fiji (FJI)</v>
          </cell>
          <cell r="AR73" t="str">
            <v>Wool</v>
          </cell>
        </row>
        <row r="74">
          <cell r="R74" t="str">
            <v>Finland (FIN)</v>
          </cell>
          <cell r="AR74" t="str">
            <v>Flexible 3D mesh</v>
          </cell>
        </row>
        <row r="75">
          <cell r="R75" t="str">
            <v>France (FRA)</v>
          </cell>
          <cell r="AR75" t="str">
            <v>Polyester/cotton fabric</v>
          </cell>
        </row>
        <row r="76">
          <cell r="R76" t="str">
            <v>French Guiana (GUF)</v>
          </cell>
          <cell r="AR76" t="str">
            <v>Breathable 3D mesh fabric</v>
          </cell>
        </row>
        <row r="77">
          <cell r="R77" t="str">
            <v>French Polynesia (PYF)</v>
          </cell>
          <cell r="AR77" t="str">
            <v>400 thread cotton lining/hood</v>
          </cell>
        </row>
        <row r="78">
          <cell r="R78" t="str">
            <v>French Southern Territori (ATF)</v>
          </cell>
          <cell r="AR78" t="str">
            <v>Organic cotton lining/hood</v>
          </cell>
        </row>
        <row r="79">
          <cell r="R79" t="str">
            <v>Gabon (GAB)</v>
          </cell>
          <cell r="AR79" t="str">
            <v>Made of soft sueded fabric</v>
          </cell>
        </row>
        <row r="80">
          <cell r="R80" t="str">
            <v>Gambia (GMB)</v>
          </cell>
          <cell r="AR80" t="str">
            <v>Damask cloth cover</v>
          </cell>
        </row>
        <row r="81">
          <cell r="R81" t="str">
            <v>Georgia (GEO)</v>
          </cell>
          <cell r="AR81" t="str">
            <v>Vinyl cover</v>
          </cell>
        </row>
        <row r="82">
          <cell r="R82" t="str">
            <v>Germany (DEU)</v>
          </cell>
          <cell r="AR82" t="str">
            <v>Nylon cover</v>
          </cell>
        </row>
        <row r="83">
          <cell r="R83" t="str">
            <v>Ghana (GHA)</v>
          </cell>
          <cell r="AR83" t="str">
            <v>Vinyl/damask sides</v>
          </cell>
        </row>
        <row r="84">
          <cell r="R84" t="str">
            <v>Gibraltar (GIB)</v>
          </cell>
          <cell r="AR84" t="str">
            <v>Organic cotton cover</v>
          </cell>
        </row>
        <row r="85">
          <cell r="R85" t="str">
            <v>Greece (GRC)</v>
          </cell>
        </row>
        <row r="86">
          <cell r="R86" t="str">
            <v>Greenland (GRL)</v>
          </cell>
        </row>
        <row r="87">
          <cell r="R87" t="str">
            <v>Grenada (GRD)</v>
          </cell>
        </row>
        <row r="88">
          <cell r="R88" t="str">
            <v>Guadeloupe (GLP)</v>
          </cell>
        </row>
        <row r="89">
          <cell r="R89" t="str">
            <v>Guam (GUM)</v>
          </cell>
        </row>
        <row r="90">
          <cell r="R90" t="str">
            <v>Guatemala (GTM)</v>
          </cell>
        </row>
        <row r="91">
          <cell r="R91" t="str">
            <v>Guernsey (GGY)</v>
          </cell>
        </row>
        <row r="92">
          <cell r="R92" t="str">
            <v>Guinea-Bissau (GNB)</v>
          </cell>
        </row>
        <row r="93">
          <cell r="R93" t="str">
            <v>Guinea (GIN)</v>
          </cell>
        </row>
        <row r="94">
          <cell r="R94" t="str">
            <v>Guyana (GUY)</v>
          </cell>
        </row>
        <row r="95">
          <cell r="R95" t="str">
            <v>Haiti (HTI)</v>
          </cell>
        </row>
        <row r="96">
          <cell r="R96" t="str">
            <v>Heard Island &amp; Mcdonald I (HMD)</v>
          </cell>
        </row>
        <row r="97">
          <cell r="R97" t="str">
            <v>Holy See (Vatican City St (VAT)</v>
          </cell>
        </row>
        <row r="98">
          <cell r="R98" t="str">
            <v>Honduras (HND)</v>
          </cell>
        </row>
        <row r="99">
          <cell r="R99" t="str">
            <v>Hong Kong (HKG)</v>
          </cell>
        </row>
        <row r="100">
          <cell r="R100" t="str">
            <v>Hungary (HUN)</v>
          </cell>
        </row>
        <row r="101">
          <cell r="R101" t="str">
            <v>Iceland (ISL)</v>
          </cell>
        </row>
        <row r="102">
          <cell r="R102" t="str">
            <v>India (IND)</v>
          </cell>
        </row>
        <row r="103">
          <cell r="R103" t="str">
            <v>Indonesia (IDN)</v>
          </cell>
        </row>
        <row r="104">
          <cell r="R104" t="str">
            <v>Iran, Islamic Republic Of (IRN)</v>
          </cell>
        </row>
        <row r="105">
          <cell r="R105" t="str">
            <v>Iraq (IRQ)</v>
          </cell>
        </row>
        <row r="106">
          <cell r="R106" t="str">
            <v>Ireland (IRL)</v>
          </cell>
        </row>
        <row r="107">
          <cell r="R107" t="str">
            <v>Isle Of Man (IMN)</v>
          </cell>
        </row>
        <row r="108">
          <cell r="R108" t="str">
            <v>Israel (ISR)</v>
          </cell>
        </row>
        <row r="109">
          <cell r="R109" t="str">
            <v>Italy (ITA)</v>
          </cell>
        </row>
        <row r="110">
          <cell r="R110" t="str">
            <v>Jamaica (JAM)</v>
          </cell>
        </row>
        <row r="111">
          <cell r="R111" t="str">
            <v>Japan (JPN)</v>
          </cell>
        </row>
        <row r="112">
          <cell r="R112" t="str">
            <v>Jersey (JEY)</v>
          </cell>
        </row>
        <row r="113">
          <cell r="R113" t="str">
            <v>Jordan (JOR)</v>
          </cell>
        </row>
        <row r="114">
          <cell r="R114" t="str">
            <v>Kazakhstan (KAZ)</v>
          </cell>
        </row>
        <row r="115">
          <cell r="R115" t="str">
            <v>Kenya (KEN)</v>
          </cell>
        </row>
        <row r="116">
          <cell r="R116" t="str">
            <v>Kiribati (KIR)</v>
          </cell>
        </row>
        <row r="117">
          <cell r="R117" t="str">
            <v>Korea, Democratic People' (PRK)</v>
          </cell>
        </row>
        <row r="118">
          <cell r="R118" t="str">
            <v>Korea, Republic Of (KOR)</v>
          </cell>
        </row>
        <row r="119">
          <cell r="R119" t="str">
            <v>Kuwait (KWT)</v>
          </cell>
        </row>
        <row r="120">
          <cell r="R120" t="str">
            <v>Kyrgyzstan (KGZ)</v>
          </cell>
        </row>
        <row r="121">
          <cell r="R121" t="str">
            <v>Lao People's Democratic R (LAO)</v>
          </cell>
        </row>
        <row r="122">
          <cell r="R122" t="str">
            <v>Latvia (LVA)</v>
          </cell>
        </row>
        <row r="123">
          <cell r="R123" t="str">
            <v>Lebanon (LBN)</v>
          </cell>
        </row>
        <row r="124">
          <cell r="R124" t="str">
            <v>Lesotho (LSO)</v>
          </cell>
        </row>
        <row r="125">
          <cell r="R125" t="str">
            <v>Liberia (LBR)</v>
          </cell>
        </row>
        <row r="126">
          <cell r="R126" t="str">
            <v>Libyan Arab Jamahiriya (LBY)</v>
          </cell>
        </row>
        <row r="127">
          <cell r="R127" t="str">
            <v>Liechtenstein (LIE)</v>
          </cell>
        </row>
        <row r="128">
          <cell r="R128" t="str">
            <v>Lithuania (LTU)</v>
          </cell>
        </row>
        <row r="129">
          <cell r="R129" t="str">
            <v>Luxembourg (LUX)</v>
          </cell>
        </row>
        <row r="130">
          <cell r="R130" t="str">
            <v>Macau (MAC)</v>
          </cell>
        </row>
        <row r="131">
          <cell r="R131" t="str">
            <v>Macedonia, The Former Yug (MKD)</v>
          </cell>
        </row>
        <row r="132">
          <cell r="R132" t="str">
            <v>Madagascar (MDG)</v>
          </cell>
        </row>
        <row r="133">
          <cell r="R133" t="str">
            <v>Malawi (MWI)</v>
          </cell>
        </row>
        <row r="134">
          <cell r="R134" t="str">
            <v>Malaysia (MYS)</v>
          </cell>
        </row>
        <row r="135">
          <cell r="R135" t="str">
            <v>Maldives (MDV)</v>
          </cell>
        </row>
        <row r="136">
          <cell r="R136" t="str">
            <v>Mali (MLI)</v>
          </cell>
        </row>
        <row r="137">
          <cell r="R137" t="str">
            <v>Malta (MLT)</v>
          </cell>
        </row>
        <row r="138">
          <cell r="R138" t="str">
            <v>Marshall Islands (MHL)</v>
          </cell>
        </row>
        <row r="139">
          <cell r="R139" t="str">
            <v>Martinique (MTQ)</v>
          </cell>
        </row>
        <row r="140">
          <cell r="R140" t="str">
            <v>Mauritania (MRT)</v>
          </cell>
        </row>
        <row r="141">
          <cell r="R141" t="str">
            <v>Mauritius (MUS)</v>
          </cell>
        </row>
        <row r="142">
          <cell r="R142" t="str">
            <v>Mayotte (MYT)</v>
          </cell>
        </row>
        <row r="143">
          <cell r="R143" t="str">
            <v>Mexico (MEX)</v>
          </cell>
        </row>
        <row r="144">
          <cell r="R144" t="str">
            <v>Micronesia, Federated Sta (FSM)</v>
          </cell>
        </row>
        <row r="145">
          <cell r="R145" t="str">
            <v>Moldova, Republic Of (MDA)</v>
          </cell>
        </row>
        <row r="146">
          <cell r="R146" t="str">
            <v>Monaco (MCO)</v>
          </cell>
        </row>
        <row r="147">
          <cell r="R147" t="str">
            <v>Mongolia (MNG)</v>
          </cell>
        </row>
        <row r="148">
          <cell r="R148" t="str">
            <v>Montenegro (MNE)</v>
          </cell>
        </row>
        <row r="149">
          <cell r="R149" t="str">
            <v>Montserrat (MSR)</v>
          </cell>
        </row>
        <row r="150">
          <cell r="R150" t="str">
            <v>Morocco (MAR)</v>
          </cell>
        </row>
        <row r="151">
          <cell r="R151" t="str">
            <v>Mozambique (MOZ)</v>
          </cell>
        </row>
        <row r="152">
          <cell r="R152" t="str">
            <v>Myanmar (MMR)</v>
          </cell>
        </row>
        <row r="153">
          <cell r="R153" t="str">
            <v>Namibia (NAM)</v>
          </cell>
        </row>
        <row r="154">
          <cell r="R154" t="str">
            <v>Nauru (NRU)</v>
          </cell>
        </row>
        <row r="155">
          <cell r="R155" t="str">
            <v>Nepal (NPL)</v>
          </cell>
        </row>
        <row r="156">
          <cell r="R156" t="str">
            <v>Netherlands Antilles (ANT)</v>
          </cell>
        </row>
        <row r="157">
          <cell r="R157" t="str">
            <v>Netherlands (NLD)</v>
          </cell>
        </row>
        <row r="158">
          <cell r="R158" t="str">
            <v>New Caledonia (NCL)</v>
          </cell>
        </row>
        <row r="159">
          <cell r="R159" t="str">
            <v>New Zealand (NZL)</v>
          </cell>
        </row>
        <row r="160">
          <cell r="R160" t="str">
            <v>Nicaragua (NIC)</v>
          </cell>
        </row>
        <row r="161">
          <cell r="R161" t="str">
            <v>Niger (NER)</v>
          </cell>
        </row>
        <row r="162">
          <cell r="R162" t="str">
            <v>Nigeria (NGA)</v>
          </cell>
        </row>
        <row r="163">
          <cell r="R163" t="str">
            <v>Niue (NIU)</v>
          </cell>
        </row>
        <row r="164">
          <cell r="R164" t="str">
            <v>Norfolk Island (NFK)</v>
          </cell>
        </row>
        <row r="165">
          <cell r="R165" t="str">
            <v>Northern Mariana Islands (MNP)</v>
          </cell>
        </row>
        <row r="166">
          <cell r="R166" t="str">
            <v>Norway (NOR)</v>
          </cell>
        </row>
        <row r="167">
          <cell r="R167" t="str">
            <v>Oman (OMN)</v>
          </cell>
        </row>
        <row r="168">
          <cell r="R168" t="str">
            <v>Pakistan (PAK)</v>
          </cell>
        </row>
        <row r="169">
          <cell r="R169" t="str">
            <v>Palau (PLW)</v>
          </cell>
        </row>
        <row r="170">
          <cell r="R170" t="str">
            <v>Palestinian Territory, Oc (PSE)</v>
          </cell>
        </row>
        <row r="171">
          <cell r="R171" t="str">
            <v>Panama (PAN)</v>
          </cell>
        </row>
        <row r="172">
          <cell r="R172" t="str">
            <v>Papua New Guinea (PNG)</v>
          </cell>
        </row>
        <row r="173">
          <cell r="R173" t="str">
            <v>Paraguay (PRY)</v>
          </cell>
        </row>
        <row r="174">
          <cell r="R174" t="str">
            <v>Peru (PER)</v>
          </cell>
        </row>
        <row r="175">
          <cell r="R175" t="str">
            <v>Philippines (PHL)</v>
          </cell>
        </row>
        <row r="176">
          <cell r="R176" t="str">
            <v>Pitcairn (PCN)</v>
          </cell>
        </row>
        <row r="177">
          <cell r="R177" t="str">
            <v>Poland (POL)</v>
          </cell>
        </row>
        <row r="178">
          <cell r="R178" t="str">
            <v>Portugal (PRT)</v>
          </cell>
        </row>
        <row r="179">
          <cell r="R179" t="str">
            <v>Puerto Rico (PRI)</v>
          </cell>
        </row>
        <row r="180">
          <cell r="R180" t="str">
            <v>Qatar (QAT)</v>
          </cell>
        </row>
        <row r="181">
          <cell r="R181" t="str">
            <v>Reunion (REU)</v>
          </cell>
        </row>
        <row r="182">
          <cell r="R182" t="str">
            <v>Romania (ROU)</v>
          </cell>
        </row>
        <row r="183">
          <cell r="R183" t="str">
            <v>Russian Federation (RUS)</v>
          </cell>
        </row>
        <row r="184">
          <cell r="R184" t="str">
            <v>Rwanda (RWA)</v>
          </cell>
        </row>
        <row r="185">
          <cell r="R185" t="str">
            <v>Saint Helena (SHN)</v>
          </cell>
        </row>
        <row r="186">
          <cell r="R186" t="str">
            <v>Saint Kitts And Nevis (KNA)</v>
          </cell>
        </row>
        <row r="187">
          <cell r="R187" t="str">
            <v>Saint Lucia (LCA)</v>
          </cell>
        </row>
        <row r="188">
          <cell r="R188" t="str">
            <v>Saint Pierre And Miquelon (SPM)</v>
          </cell>
        </row>
        <row r="189">
          <cell r="R189" t="str">
            <v>Saint Vincent And The Gre (VCT)</v>
          </cell>
        </row>
        <row r="190">
          <cell r="R190" t="str">
            <v>Samoa (WSM)</v>
          </cell>
        </row>
        <row r="191">
          <cell r="R191" t="str">
            <v>San Marino (SMR)</v>
          </cell>
        </row>
        <row r="192">
          <cell r="R192" t="str">
            <v>Sao Tome And Principe (STP)</v>
          </cell>
        </row>
        <row r="193">
          <cell r="R193" t="str">
            <v>Saudi Arabia (SAU)</v>
          </cell>
        </row>
        <row r="194">
          <cell r="R194" t="str">
            <v>Senegal (SEN)</v>
          </cell>
        </row>
        <row r="195">
          <cell r="R195" t="str">
            <v>Serbia (SRB)</v>
          </cell>
        </row>
        <row r="196">
          <cell r="R196" t="str">
            <v>Seychelles (SYC)</v>
          </cell>
        </row>
        <row r="197">
          <cell r="R197" t="str">
            <v>Sierra Leone (SLE)</v>
          </cell>
        </row>
        <row r="198">
          <cell r="R198" t="str">
            <v>Singapore (SGP)</v>
          </cell>
        </row>
        <row r="199">
          <cell r="R199" t="str">
            <v>Slovakia (SVK)</v>
          </cell>
        </row>
        <row r="200">
          <cell r="R200" t="str">
            <v>Slovenia (SVN)</v>
          </cell>
        </row>
        <row r="201">
          <cell r="R201" t="str">
            <v>Solomon Islands (SLB)</v>
          </cell>
        </row>
        <row r="202">
          <cell r="R202" t="str">
            <v>Somalia (SOM)</v>
          </cell>
        </row>
        <row r="203">
          <cell r="R203" t="str">
            <v>South Africa (ZAF)</v>
          </cell>
        </row>
        <row r="204">
          <cell r="R204" t="str">
            <v>South Georgia And The Sou (SGS)</v>
          </cell>
        </row>
        <row r="205">
          <cell r="R205" t="str">
            <v>Spain (ESP)</v>
          </cell>
        </row>
        <row r="206">
          <cell r="R206" t="str">
            <v>Sri Lanka (LKA)</v>
          </cell>
        </row>
        <row r="207">
          <cell r="R207" t="str">
            <v>Sudan (SDN)</v>
          </cell>
        </row>
        <row r="208">
          <cell r="R208" t="str">
            <v>Suriname (SUR)</v>
          </cell>
        </row>
        <row r="209">
          <cell r="R209" t="str">
            <v>Svalbard And Jan Mayen Is (SJM)</v>
          </cell>
        </row>
        <row r="210">
          <cell r="R210" t="str">
            <v>Swaziland (SWZ)</v>
          </cell>
        </row>
        <row r="211">
          <cell r="R211" t="str">
            <v>Sweden (SWE)</v>
          </cell>
        </row>
        <row r="212">
          <cell r="R212" t="str">
            <v>Switzerland (CHE)</v>
          </cell>
        </row>
        <row r="213">
          <cell r="R213" t="str">
            <v>Syrian Arab Republic (SYR)</v>
          </cell>
        </row>
        <row r="214">
          <cell r="R214" t="str">
            <v>Taiwan, Province Of China (TWN)</v>
          </cell>
        </row>
        <row r="215">
          <cell r="R215" t="str">
            <v>Tajikistan (TJK)</v>
          </cell>
        </row>
        <row r="216">
          <cell r="R216" t="str">
            <v>Tanzania, United Republic (TZA)</v>
          </cell>
        </row>
        <row r="217">
          <cell r="R217" t="str">
            <v>Thailand (THA)</v>
          </cell>
        </row>
        <row r="218">
          <cell r="R218" t="str">
            <v>Timor-Leste (TLS)</v>
          </cell>
        </row>
        <row r="219">
          <cell r="R219" t="str">
            <v>Togo (TGO)</v>
          </cell>
        </row>
        <row r="220">
          <cell r="R220" t="str">
            <v>Tokelau (TKL)</v>
          </cell>
        </row>
        <row r="221">
          <cell r="R221" t="str">
            <v>Tonga (TON)</v>
          </cell>
        </row>
        <row r="222">
          <cell r="R222" t="str">
            <v>Trinidad And Tobago (TTO)</v>
          </cell>
        </row>
        <row r="223">
          <cell r="R223" t="str">
            <v>Tunisia (TUN)</v>
          </cell>
        </row>
        <row r="224">
          <cell r="R224" t="str">
            <v>Turkey (TUR)</v>
          </cell>
        </row>
        <row r="225">
          <cell r="R225" t="str">
            <v>Turkmenistan (TKM)</v>
          </cell>
        </row>
        <row r="226">
          <cell r="R226" t="str">
            <v>Turks And Caicos Islands (TCA)</v>
          </cell>
        </row>
        <row r="227">
          <cell r="R227" t="str">
            <v>Tuvalu (TUV)</v>
          </cell>
        </row>
        <row r="228">
          <cell r="R228" t="str">
            <v>Uganda (UGA)</v>
          </cell>
        </row>
        <row r="229">
          <cell r="R229" t="str">
            <v>Ukraine (UKR)</v>
          </cell>
        </row>
        <row r="230">
          <cell r="R230" t="str">
            <v>United Arab Emirates (ARE)</v>
          </cell>
        </row>
        <row r="231">
          <cell r="R231" t="str">
            <v>United Kingdom (GBR)</v>
          </cell>
        </row>
        <row r="232">
          <cell r="R232" t="str">
            <v>United States Minor Outly (UMI)</v>
          </cell>
        </row>
        <row r="233">
          <cell r="R233" t="str">
            <v>United States (USA)</v>
          </cell>
        </row>
        <row r="234">
          <cell r="R234" t="str">
            <v>Uruguay (URY)</v>
          </cell>
        </row>
        <row r="235">
          <cell r="R235" t="str">
            <v>Uzbekistan (UZB)</v>
          </cell>
        </row>
        <row r="236">
          <cell r="R236" t="str">
            <v>Vanuatu (VUT)</v>
          </cell>
        </row>
        <row r="237">
          <cell r="R237" t="str">
            <v>Venezuela (VEN)</v>
          </cell>
        </row>
        <row r="238">
          <cell r="R238" t="str">
            <v>Viet Nam (VNM)</v>
          </cell>
        </row>
        <row r="239">
          <cell r="R239" t="str">
            <v>Virgin Islands, British (VGB)</v>
          </cell>
        </row>
        <row r="240">
          <cell r="R240" t="str">
            <v>Virgin Islands, U.S. (VIR)</v>
          </cell>
        </row>
        <row r="241">
          <cell r="R241" t="str">
            <v>Wallis And Futuna (WLF)</v>
          </cell>
        </row>
        <row r="242">
          <cell r="R242" t="str">
            <v>Western Sahara (ESH)</v>
          </cell>
        </row>
        <row r="243">
          <cell r="R243" t="str">
            <v>Yemen (YEM)</v>
          </cell>
        </row>
        <row r="244">
          <cell r="R244" t="str">
            <v>Zambia (ZMB)</v>
          </cell>
        </row>
        <row r="245">
          <cell r="R245" t="str">
            <v>Zimbabwe (ZWE)</v>
          </cell>
        </row>
      </sheetData>
      <sheetData sheetId="2" refreshError="1"/>
      <sheetData sheetId="3">
        <row r="1">
          <cell r="D1" t="str">
            <v>CAN</v>
          </cell>
        </row>
        <row r="2">
          <cell r="D2" t="str">
            <v>MEX</v>
          </cell>
        </row>
        <row r="3">
          <cell r="D3" t="str">
            <v>USA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</sheetNames>
    <sheetDataSet>
      <sheetData sheetId="0" refreshError="1"/>
      <sheetData sheetId="1">
        <row r="2">
          <cell r="AR2" t="str">
            <v>N/A</v>
          </cell>
        </row>
        <row r="3">
          <cell r="AR3" t="str">
            <v>100% Acrylic</v>
          </cell>
        </row>
        <row r="4">
          <cell r="AR4" t="str">
            <v>100% Aegean Cotton</v>
          </cell>
        </row>
        <row r="5">
          <cell r="AR5" t="str">
            <v>100% Aegean Cotton Loops</v>
          </cell>
        </row>
        <row r="6">
          <cell r="AR6" t="str">
            <v>100% Bamboo</v>
          </cell>
        </row>
        <row r="7">
          <cell r="AR7" t="str">
            <v>100% Bamboo Cotton</v>
          </cell>
        </row>
        <row r="8">
          <cell r="AR8" t="str">
            <v>100% Certified Organic Cotton</v>
          </cell>
        </row>
        <row r="9">
          <cell r="AR9" t="str">
            <v>100% Cotton</v>
          </cell>
        </row>
        <row r="10">
          <cell r="AR10" t="str">
            <v>100% Cotton percale</v>
          </cell>
        </row>
        <row r="11">
          <cell r="AR11" t="str">
            <v>100% Cotton sateen</v>
          </cell>
        </row>
        <row r="12">
          <cell r="AR12" t="str">
            <v>100% Dupioni Silk</v>
          </cell>
        </row>
        <row r="13">
          <cell r="AR13" t="str">
            <v>100% Egyptian cotton</v>
          </cell>
        </row>
        <row r="14">
          <cell r="AR14" t="str">
            <v>100% Egyptian cotton percale</v>
          </cell>
        </row>
        <row r="15">
          <cell r="AR15" t="str">
            <v>100% Egyptian Cotton Loops</v>
          </cell>
        </row>
        <row r="16">
          <cell r="AR16" t="str">
            <v>100% Linen</v>
          </cell>
        </row>
        <row r="17">
          <cell r="AR17" t="str">
            <v>100% Modal</v>
          </cell>
        </row>
        <row r="18">
          <cell r="AR18" t="str">
            <v>100% Nylon</v>
          </cell>
        </row>
        <row r="19">
          <cell r="AR19" t="str">
            <v>100% Organic cotton</v>
          </cell>
        </row>
        <row r="20">
          <cell r="AR20" t="str">
            <v>100% Pima cotton</v>
          </cell>
        </row>
        <row r="21">
          <cell r="AR21" t="str">
            <v>100% Pima Cotton Loops</v>
          </cell>
        </row>
        <row r="22">
          <cell r="AR22" t="str">
            <v>100% Polyester</v>
          </cell>
        </row>
        <row r="23">
          <cell r="AR23" t="str">
            <v>100% Pure Brazil Cotton</v>
          </cell>
        </row>
        <row r="24">
          <cell r="AR24" t="str">
            <v>100% Rayon</v>
          </cell>
        </row>
        <row r="25">
          <cell r="AR25" t="str">
            <v>100% Silk</v>
          </cell>
        </row>
        <row r="26">
          <cell r="AR26" t="str">
            <v>100% Standard Cotton</v>
          </cell>
        </row>
        <row r="27">
          <cell r="AR27" t="str">
            <v>100% Supima Cotton</v>
          </cell>
        </row>
        <row r="28">
          <cell r="AR28" t="str">
            <v>100% Supima Cotton Loops</v>
          </cell>
        </row>
        <row r="29">
          <cell r="AR29" t="str">
            <v>100% Tencel</v>
          </cell>
        </row>
        <row r="30">
          <cell r="AR30" t="str">
            <v>100% Turkish Cotton</v>
          </cell>
        </row>
        <row r="31">
          <cell r="AR31" t="str">
            <v>100% Turkish Cotton Loops</v>
          </cell>
        </row>
        <row r="32">
          <cell r="AR32" t="str">
            <v>100% Viscose</v>
          </cell>
        </row>
        <row r="33">
          <cell r="AR33" t="str">
            <v>100% Woven cotton</v>
          </cell>
        </row>
        <row r="34">
          <cell r="AR34" t="str">
            <v>50% Cotton/50% Polyester</v>
          </cell>
        </row>
        <row r="35">
          <cell r="AR35" t="str">
            <v>55% Cotton/45% Polyester</v>
          </cell>
        </row>
        <row r="36">
          <cell r="AR36" t="str">
            <v>55% Linen/45% Cotton</v>
          </cell>
        </row>
        <row r="37">
          <cell r="AR37" t="str">
            <v>60% Cotton/40% Bamboo</v>
          </cell>
        </row>
        <row r="38">
          <cell r="AR38" t="str">
            <v>60% Cotton/40% Modal</v>
          </cell>
        </row>
        <row r="39">
          <cell r="AR39" t="str">
            <v>60% Cotton/40% Polyester</v>
          </cell>
        </row>
        <row r="40">
          <cell r="AR40" t="str">
            <v>60% Polyester/40% Cotton</v>
          </cell>
        </row>
        <row r="41">
          <cell r="AR41" t="str">
            <v>65% cotton/35% modal</v>
          </cell>
        </row>
        <row r="42">
          <cell r="AR42" t="str">
            <v>65% Cotton/35% Polyester</v>
          </cell>
        </row>
        <row r="43">
          <cell r="AR43" t="str">
            <v>65% Polyester/35% Cotton</v>
          </cell>
        </row>
        <row r="44">
          <cell r="AR44" t="str">
            <v>70% Cotton/30% Bamboo</v>
          </cell>
        </row>
        <row r="45">
          <cell r="AR45" t="str">
            <v>70% Cotton/30% Polyester</v>
          </cell>
        </row>
        <row r="46">
          <cell r="AR46" t="str">
            <v>75% Cotton/25% Polyester</v>
          </cell>
        </row>
        <row r="47">
          <cell r="AR47" t="str">
            <v>75% Polyester/25% Rayon</v>
          </cell>
        </row>
        <row r="48">
          <cell r="AR48" t="str">
            <v>75% Silk/25% Polyester</v>
          </cell>
        </row>
        <row r="49">
          <cell r="AR49" t="str">
            <v>70% Silk/30% Polyester</v>
          </cell>
        </row>
        <row r="50">
          <cell r="AR50" t="str">
            <v>65% Silk/35% Polyester</v>
          </cell>
        </row>
        <row r="51">
          <cell r="AR51" t="str">
            <v>80% Cotton/20% Polyester</v>
          </cell>
        </row>
        <row r="52">
          <cell r="AR52" t="str">
            <v>80% Polyester/20% Nylon</v>
          </cell>
        </row>
        <row r="53">
          <cell r="AR53" t="str">
            <v>85% Cotton/15% Polyester</v>
          </cell>
        </row>
        <row r="54">
          <cell r="AR54" t="str">
            <v>85% Polyester/15% Nylon</v>
          </cell>
        </row>
        <row r="55">
          <cell r="AR55" t="str">
            <v>85% Rayon/15% Polyester</v>
          </cell>
        </row>
        <row r="56">
          <cell r="AR56" t="str">
            <v>90% Cotton/10% Polyester</v>
          </cell>
        </row>
        <row r="57">
          <cell r="AR57" t="str">
            <v>90% Polyester/10% Nylon</v>
          </cell>
        </row>
        <row r="58">
          <cell r="AR58" t="str">
            <v>95% Cotton/5% Polyester</v>
          </cell>
        </row>
        <row r="59">
          <cell r="AR59" t="str">
            <v>95% Viscose/15% Nylon</v>
          </cell>
        </row>
        <row r="60">
          <cell r="AR60" t="str">
            <v>Cotton/linen blend</v>
          </cell>
        </row>
        <row r="61">
          <cell r="AR61" t="str">
            <v>Cotton/poly blend</v>
          </cell>
        </row>
        <row r="62">
          <cell r="AR62" t="str">
            <v>Cotton/rayon blend</v>
          </cell>
        </row>
        <row r="63">
          <cell r="AR63" t="str">
            <v>Flannel</v>
          </cell>
        </row>
        <row r="64">
          <cell r="AR64" t="str">
            <v>Fleece</v>
          </cell>
        </row>
        <row r="65">
          <cell r="AR65" t="str">
            <v>Heavyweight Flannel</v>
          </cell>
        </row>
        <row r="66">
          <cell r="AR66" t="str">
            <v>Linen</v>
          </cell>
        </row>
        <row r="67">
          <cell r="AR67" t="str">
            <v>Linen/Cotton blend</v>
          </cell>
        </row>
        <row r="68">
          <cell r="AR68" t="str">
            <v>Micro fiber</v>
          </cell>
        </row>
        <row r="69">
          <cell r="AR69" t="str">
            <v>Micro fleece</v>
          </cell>
        </row>
        <row r="70">
          <cell r="AR70" t="str">
            <v>Poly/Rayon blend</v>
          </cell>
        </row>
        <row r="71">
          <cell r="AR71" t="str">
            <v>Silk Rich</v>
          </cell>
        </row>
        <row r="72">
          <cell r="AR72" t="str">
            <v>Silk/Polyester blend</v>
          </cell>
        </row>
        <row r="73">
          <cell r="AR73" t="str">
            <v>Wool</v>
          </cell>
        </row>
        <row r="74">
          <cell r="AR74" t="str">
            <v>Flexible 3D mesh</v>
          </cell>
        </row>
        <row r="75">
          <cell r="AR75" t="str">
            <v>Polyester/cotton fabric</v>
          </cell>
        </row>
        <row r="76">
          <cell r="AR76" t="str">
            <v>Breathable 3D mesh fabric</v>
          </cell>
        </row>
        <row r="77">
          <cell r="AR77" t="str">
            <v>400 thread cotton lining/hood</v>
          </cell>
        </row>
        <row r="78">
          <cell r="AR78" t="str">
            <v>Organic cotton lining/hood</v>
          </cell>
        </row>
        <row r="79">
          <cell r="AR79" t="str">
            <v>Made of soft sueded fabric</v>
          </cell>
        </row>
        <row r="80">
          <cell r="AR80" t="str">
            <v>Damask cloth cover</v>
          </cell>
        </row>
        <row r="81">
          <cell r="AR81" t="str">
            <v>Vinyl cover</v>
          </cell>
        </row>
        <row r="82">
          <cell r="AR82" t="str">
            <v>Nylon cover</v>
          </cell>
        </row>
        <row r="83">
          <cell r="AR83" t="str">
            <v>Vinyl/damask sides</v>
          </cell>
        </row>
        <row r="84">
          <cell r="AR84" t="str">
            <v>Organic cotton cover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92DC78-9067-40E8-8AF8-65C879CDB22A}">
  <dimension ref="A1:BD41"/>
  <sheetViews>
    <sheetView tabSelected="1" workbookViewId="0">
      <selection activeCell="C3" sqref="C3"/>
    </sheetView>
  </sheetViews>
  <sheetFormatPr defaultColWidth="9.1796875" defaultRowHeight="14.5" x14ac:dyDescent="0.35"/>
  <cols>
    <col min="1" max="1" width="10.1796875" style="2" customWidth="1"/>
    <col min="2" max="2" width="22.1796875" style="1" customWidth="1"/>
    <col min="3" max="3" width="12.54296875" style="1" customWidth="1"/>
    <col min="4" max="4" width="8.453125" style="1" customWidth="1"/>
    <col min="5" max="5" width="9.453125" style="1" customWidth="1"/>
    <col min="6" max="6" width="11.26953125" style="1" customWidth="1"/>
    <col min="7" max="8" width="15.26953125" style="1" customWidth="1"/>
    <col min="9" max="9" width="13.26953125" style="1" customWidth="1"/>
    <col min="10" max="10" width="23.453125" style="1" customWidth="1"/>
    <col min="11" max="11" width="9.81640625" style="3" customWidth="1"/>
    <col min="12" max="12" width="19.7265625" style="1" customWidth="1"/>
    <col min="13" max="13" width="10.54296875" style="1" customWidth="1"/>
    <col min="14" max="14" width="6.1796875" style="1" customWidth="1"/>
    <col min="15" max="16" width="13.453125" style="1" customWidth="1"/>
    <col min="17" max="17" width="5.54296875" style="1" customWidth="1"/>
    <col min="18" max="18" width="9.7265625" style="4" customWidth="1"/>
    <col min="19" max="19" width="8" style="5" customWidth="1"/>
    <col min="20" max="20" width="12" style="6" customWidth="1"/>
    <col min="21" max="21" width="8.54296875" style="6" customWidth="1"/>
    <col min="22" max="22" width="8.1796875" style="6" customWidth="1"/>
    <col min="23" max="23" width="9.453125" style="1" customWidth="1"/>
    <col min="24" max="24" width="8.1796875" style="7" customWidth="1"/>
    <col min="25" max="25" width="8.7265625" style="7" customWidth="1"/>
    <col min="26" max="26" width="7.1796875" style="7" customWidth="1"/>
    <col min="27" max="27" width="9" style="5" customWidth="1"/>
    <col min="28" max="28" width="6.26953125" style="8" customWidth="1"/>
    <col min="29" max="29" width="10" style="9" customWidth="1"/>
    <col min="30" max="30" width="9.81640625" style="8" customWidth="1"/>
    <col min="31" max="31" width="7.81640625" style="1" customWidth="1"/>
    <col min="32" max="32" width="8.81640625" style="6" customWidth="1"/>
    <col min="33" max="33" width="7.81640625" style="1" customWidth="1"/>
    <col min="34" max="34" width="8.453125" style="10" customWidth="1"/>
    <col min="35" max="35" width="9" style="6" customWidth="1"/>
    <col min="36" max="36" width="8.453125" style="6" customWidth="1"/>
    <col min="37" max="37" width="7.81640625" style="10" customWidth="1"/>
    <col min="38" max="38" width="5.81640625" style="6" customWidth="1"/>
    <col min="39" max="39" width="8.1796875" style="10" customWidth="1"/>
    <col min="40" max="40" width="9.26953125" style="6" customWidth="1"/>
    <col min="41" max="41" width="11.54296875" style="10" customWidth="1"/>
    <col min="42" max="42" width="10.81640625" style="6" customWidth="1"/>
    <col min="43" max="43" width="9.54296875" style="1" customWidth="1"/>
    <col min="44" max="44" width="9.54296875" style="10" customWidth="1"/>
    <col min="45" max="45" width="10" style="6" customWidth="1"/>
    <col min="46" max="46" width="9.54296875" style="6" customWidth="1"/>
    <col min="47" max="47" width="11.81640625" style="6" customWidth="1"/>
    <col min="48" max="48" width="7.1796875" style="10" customWidth="1"/>
    <col min="49" max="49" width="7.81640625" style="6" customWidth="1"/>
    <col min="50" max="50" width="9.54296875" style="6" customWidth="1"/>
    <col min="51" max="51" width="7.7265625" style="6" customWidth="1"/>
    <col min="52" max="53" width="12.1796875" style="10" customWidth="1"/>
    <col min="54" max="54" width="12.1796875" style="6" customWidth="1"/>
    <col min="55" max="55" width="11.26953125" style="1" customWidth="1"/>
    <col min="56" max="56" width="13.7265625" style="1" customWidth="1"/>
    <col min="57" max="16384" width="9.1796875" style="1"/>
  </cols>
  <sheetData>
    <row r="1" spans="1:56" ht="68.150000000000006" customHeight="1" x14ac:dyDescent="0.35">
      <c r="A1" s="13" t="s">
        <v>0</v>
      </c>
      <c r="B1" s="13" t="s">
        <v>1</v>
      </c>
      <c r="C1" s="14" t="s">
        <v>2</v>
      </c>
      <c r="D1" s="15" t="s">
        <v>3</v>
      </c>
      <c r="E1" s="15" t="s">
        <v>4</v>
      </c>
      <c r="F1" s="16" t="s">
        <v>5</v>
      </c>
      <c r="G1" s="14" t="s">
        <v>6</v>
      </c>
      <c r="H1" s="17" t="s">
        <v>7</v>
      </c>
      <c r="I1" s="18" t="s">
        <v>8</v>
      </c>
      <c r="J1" s="17" t="s">
        <v>9</v>
      </c>
      <c r="K1" s="18" t="s">
        <v>10</v>
      </c>
      <c r="L1" s="17" t="s">
        <v>11</v>
      </c>
      <c r="M1" s="17" t="s">
        <v>12</v>
      </c>
      <c r="N1" s="14" t="s">
        <v>13</v>
      </c>
      <c r="O1" s="14" t="s">
        <v>14</v>
      </c>
      <c r="P1" s="14" t="s">
        <v>15</v>
      </c>
      <c r="Q1" s="18" t="s">
        <v>16</v>
      </c>
      <c r="R1" s="19" t="s">
        <v>17</v>
      </c>
      <c r="S1" s="20" t="s">
        <v>18</v>
      </c>
      <c r="T1" s="21" t="s">
        <v>19</v>
      </c>
      <c r="U1" s="22" t="s">
        <v>20</v>
      </c>
      <c r="V1" s="23" t="s">
        <v>21</v>
      </c>
      <c r="W1" s="24" t="s">
        <v>22</v>
      </c>
      <c r="X1" s="25" t="s">
        <v>23</v>
      </c>
      <c r="Y1" s="25" t="s">
        <v>24</v>
      </c>
      <c r="Z1" s="25" t="s">
        <v>25</v>
      </c>
      <c r="AA1" s="26" t="s">
        <v>26</v>
      </c>
      <c r="AB1" s="27" t="s">
        <v>27</v>
      </c>
      <c r="AC1" s="28" t="s">
        <v>28</v>
      </c>
      <c r="AD1" s="29" t="s">
        <v>29</v>
      </c>
      <c r="AE1" s="13" t="s">
        <v>30</v>
      </c>
      <c r="AF1" s="30" t="s">
        <v>31</v>
      </c>
      <c r="AG1" s="13" t="s">
        <v>32</v>
      </c>
      <c r="AH1" s="31" t="s">
        <v>33</v>
      </c>
      <c r="AI1" s="32" t="s">
        <v>34</v>
      </c>
      <c r="AJ1" s="30" t="s">
        <v>35</v>
      </c>
      <c r="AK1" s="31" t="s">
        <v>36</v>
      </c>
      <c r="AL1" s="30" t="s">
        <v>37</v>
      </c>
      <c r="AM1" s="31" t="s">
        <v>38</v>
      </c>
      <c r="AN1" s="30" t="s">
        <v>39</v>
      </c>
      <c r="AO1" s="31" t="s">
        <v>40</v>
      </c>
      <c r="AP1" s="30" t="s">
        <v>41</v>
      </c>
      <c r="AQ1" s="24" t="s">
        <v>42</v>
      </c>
      <c r="AR1" s="31" t="s">
        <v>43</v>
      </c>
      <c r="AS1" s="30" t="s">
        <v>44</v>
      </c>
      <c r="AT1" s="30" t="s">
        <v>45</v>
      </c>
      <c r="AU1" s="33" t="s">
        <v>46</v>
      </c>
      <c r="AV1" s="34" t="s">
        <v>47</v>
      </c>
      <c r="AW1" s="33" t="s">
        <v>48</v>
      </c>
      <c r="AX1" s="35" t="s">
        <v>49</v>
      </c>
      <c r="AY1" s="36" t="s">
        <v>50</v>
      </c>
      <c r="AZ1" s="36" t="s">
        <v>51</v>
      </c>
      <c r="BA1" s="33" t="s">
        <v>52</v>
      </c>
      <c r="BB1" s="17" t="s">
        <v>53</v>
      </c>
      <c r="BC1" s="37" t="s">
        <v>54</v>
      </c>
      <c r="BD1" s="37" t="s">
        <v>55</v>
      </c>
    </row>
    <row r="2" spans="1:56" ht="54" customHeight="1" x14ac:dyDescent="0.35">
      <c r="A2" s="39">
        <v>1</v>
      </c>
      <c r="B2" s="40"/>
      <c r="C2" s="41" t="s">
        <v>56</v>
      </c>
      <c r="D2" s="38"/>
      <c r="E2" s="38"/>
      <c r="F2" s="38" t="s">
        <v>57</v>
      </c>
      <c r="G2" s="41" t="s">
        <v>58</v>
      </c>
      <c r="H2" s="41" t="s">
        <v>59</v>
      </c>
      <c r="I2" s="38" t="s">
        <v>60</v>
      </c>
      <c r="J2" s="41" t="s">
        <v>61</v>
      </c>
      <c r="K2" s="42" t="s">
        <v>62</v>
      </c>
      <c r="L2" s="38" t="s">
        <v>63</v>
      </c>
      <c r="M2" s="41" t="s">
        <v>64</v>
      </c>
      <c r="N2" s="38"/>
      <c r="O2" s="43" t="s">
        <v>65</v>
      </c>
      <c r="P2" s="38"/>
      <c r="Q2" s="38" t="s">
        <v>66</v>
      </c>
      <c r="R2" s="44">
        <f>'[1]10.29 Miya cost-printed '!H6</f>
        <v>60.7</v>
      </c>
      <c r="S2" s="45">
        <v>8.1</v>
      </c>
      <c r="T2" s="46">
        <f>IF(ISERROR(R2/S2),"",R2/S2)</f>
        <v>7.4938271604938276</v>
      </c>
      <c r="U2" s="47">
        <v>7.49</v>
      </c>
      <c r="V2" s="12"/>
      <c r="W2" s="38" t="s">
        <v>67</v>
      </c>
      <c r="X2" s="48">
        <v>44</v>
      </c>
      <c r="Y2" s="48">
        <v>41</v>
      </c>
      <c r="Z2" s="48">
        <v>25</v>
      </c>
      <c r="AA2" s="45">
        <v>5.3</v>
      </c>
      <c r="AB2" s="49">
        <v>2</v>
      </c>
      <c r="AC2" s="50">
        <f>IF(X2="","",X2*Y2*Z2/1000000)</f>
        <v>4.5100000000000001E-2</v>
      </c>
      <c r="AD2" s="51">
        <f>IF(AB2="","",65/AC2*AB2)</f>
        <v>2882.4833702882484</v>
      </c>
      <c r="AE2" s="38">
        <v>2250</v>
      </c>
      <c r="AF2" s="52">
        <f>IF(ISERROR(AE2/AD2),"",AE2/AD2)</f>
        <v>0.78057692307692306</v>
      </c>
      <c r="AG2" s="41" t="s">
        <v>68</v>
      </c>
      <c r="AH2" s="53">
        <v>0.42799999999999999</v>
      </c>
      <c r="AI2" s="52">
        <f>IF(ISERROR(U2*AH2),"",U2*AH2)</f>
        <v>3.2057199999999999</v>
      </c>
      <c r="AJ2" s="52">
        <f t="shared" ref="AJ2:AJ41" si="0">IF(ISERROR(U2+AF2+AI2),"",U2+AF2+AI2)</f>
        <v>11.476296923076923</v>
      </c>
      <c r="AK2" s="53">
        <v>0</v>
      </c>
      <c r="AL2" s="52">
        <f t="shared" ref="AL2:AL41" si="1">IF(ISERROR(AX2*AK2),"",AX2*AK2)</f>
        <v>0</v>
      </c>
      <c r="AM2" s="53">
        <v>0</v>
      </c>
      <c r="AN2" s="52">
        <f t="shared" ref="AN2:AN41" si="2">IF(ISERROR(AX2*AM2),"",AX2*AM2)</f>
        <v>0</v>
      </c>
      <c r="AO2" s="10">
        <v>0</v>
      </c>
      <c r="AP2" s="52">
        <f>IF(ISERROR(AX2*AO3),"",AX2*AO3)</f>
        <v>0</v>
      </c>
      <c r="AQ2" s="38">
        <v>0</v>
      </c>
      <c r="AR2" s="53">
        <v>0</v>
      </c>
      <c r="AS2" s="52">
        <f t="shared" ref="AS2:AS41" si="3">IF(ISERROR(AX2*AR2),"",AX2*AR2)</f>
        <v>0</v>
      </c>
      <c r="AT2" s="52">
        <f>IF(ISERROR(AL2+AN2+AP2+AS2),"",AL2+AN2+AP2+AS2)</f>
        <v>0</v>
      </c>
      <c r="AU2" s="52">
        <f t="shared" ref="AU2:AU41" si="4">IF(ISERROR(AJ2+AT2),"",AJ2+AT2)</f>
        <v>11.476296923076923</v>
      </c>
      <c r="AV2" s="54">
        <f>IF(ISERROR((AX2-AU2)/AX2),"",(AX2-AU2)/AX2)</f>
        <v>0.20469182792259716</v>
      </c>
      <c r="AW2" s="52">
        <f>IF(AZ2="","",AY2*(1-AZ2))</f>
        <v>14.430000000000001</v>
      </c>
      <c r="AX2" s="55">
        <v>14.43</v>
      </c>
      <c r="AY2" s="12">
        <v>29.99</v>
      </c>
      <c r="AZ2" s="53">
        <f>(AY2-AX2)/AY2</f>
        <v>0.51883961320440142</v>
      </c>
      <c r="BA2" s="56">
        <f>IF(ISERROR((AY2-AX2)/AY2),"",(AY2-AX2)/AY2)</f>
        <v>0.51883961320440142</v>
      </c>
      <c r="BB2" s="57">
        <v>710</v>
      </c>
      <c r="BC2" s="52">
        <f>IF(ISERROR(AU2*BB2),"",AU2*BB2)</f>
        <v>8148.1708153846157</v>
      </c>
      <c r="BD2" s="52">
        <f>IF(ISERROR(AX2*BB2),"",AX2*BB2)</f>
        <v>10245.299999999999</v>
      </c>
    </row>
    <row r="3" spans="1:56" ht="54" customHeight="1" x14ac:dyDescent="0.35">
      <c r="A3" s="39">
        <v>2</v>
      </c>
      <c r="B3" s="58"/>
      <c r="C3" s="41" t="s">
        <v>56</v>
      </c>
      <c r="D3" s="38"/>
      <c r="E3" s="38"/>
      <c r="F3" s="38" t="s">
        <v>57</v>
      </c>
      <c r="G3" s="41" t="s">
        <v>58</v>
      </c>
      <c r="H3" s="41" t="s">
        <v>59</v>
      </c>
      <c r="I3" s="38" t="s">
        <v>60</v>
      </c>
      <c r="J3" s="41" t="s">
        <v>61</v>
      </c>
      <c r="K3" s="42" t="s">
        <v>62</v>
      </c>
      <c r="L3" s="38" t="s">
        <v>69</v>
      </c>
      <c r="M3" s="41" t="s">
        <v>64</v>
      </c>
      <c r="N3" s="38"/>
      <c r="O3" s="43" t="s">
        <v>70</v>
      </c>
      <c r="P3" s="38"/>
      <c r="Q3" s="38" t="s">
        <v>66</v>
      </c>
      <c r="R3" s="44">
        <f>'[1]10.29 Miya cost-printed '!H7</f>
        <v>69.7</v>
      </c>
      <c r="S3" s="45">
        <v>8.1</v>
      </c>
      <c r="T3" s="46">
        <f t="shared" ref="T3:T41" si="5">IF(ISERROR(R3/S3),"",R3/S3)</f>
        <v>8.6049382716049383</v>
      </c>
      <c r="U3" s="59">
        <v>8.6</v>
      </c>
      <c r="V3" s="12"/>
      <c r="W3" s="38" t="s">
        <v>67</v>
      </c>
      <c r="X3" s="48">
        <v>44</v>
      </c>
      <c r="Y3" s="48">
        <v>41</v>
      </c>
      <c r="Z3" s="48">
        <v>28</v>
      </c>
      <c r="AA3" s="45">
        <v>6.2</v>
      </c>
      <c r="AB3" s="11">
        <v>2</v>
      </c>
      <c r="AC3" s="50">
        <f t="shared" ref="AC3:AC41" si="6">IF(X3="","",X3*Y3*Z3/1000000)</f>
        <v>5.0512000000000001E-2</v>
      </c>
      <c r="AD3" s="51">
        <f t="shared" ref="AD3:AD41" si="7">IF(AB3="","",65/AC3*AB3)</f>
        <v>2573.6458663287931</v>
      </c>
      <c r="AE3" s="38">
        <v>2250</v>
      </c>
      <c r="AF3" s="52">
        <f t="shared" ref="AF3:AF41" si="8">IF(ISERROR(AE3/AD3),"",AE3/AD3)</f>
        <v>0.8742461538461539</v>
      </c>
      <c r="AG3" s="41" t="s">
        <v>68</v>
      </c>
      <c r="AH3" s="53">
        <v>0.42799999999999999</v>
      </c>
      <c r="AI3" s="52">
        <f>IF(ISERROR(U3*AH3),"",U3*AH3)</f>
        <v>3.6807999999999996</v>
      </c>
      <c r="AJ3" s="52">
        <f t="shared" si="0"/>
        <v>13.155046153846152</v>
      </c>
      <c r="AK3" s="53">
        <v>0</v>
      </c>
      <c r="AL3" s="52">
        <f t="shared" si="1"/>
        <v>0</v>
      </c>
      <c r="AM3" s="53">
        <v>0</v>
      </c>
      <c r="AN3" s="52">
        <f t="shared" si="2"/>
        <v>0</v>
      </c>
      <c r="AO3" s="53">
        <v>0</v>
      </c>
      <c r="AP3" s="52">
        <f>IF(ISERROR(AX3*AO4),"",AX3*AO4)</f>
        <v>0</v>
      </c>
      <c r="AQ3" s="53">
        <v>0</v>
      </c>
      <c r="AR3" s="53">
        <v>0</v>
      </c>
      <c r="AS3" s="52">
        <f t="shared" si="3"/>
        <v>0</v>
      </c>
      <c r="AT3" s="52">
        <f t="shared" ref="AT3:AT41" si="9">IF(ISERROR(AL3+AN3+AP3+AS3),"",AL3+AN3+AP3+AS3)</f>
        <v>0</v>
      </c>
      <c r="AU3" s="52">
        <f t="shared" si="4"/>
        <v>13.155046153846152</v>
      </c>
      <c r="AV3" s="54">
        <f t="shared" ref="AV3:AV41" si="10">IF(ISERROR((AX3-AU3)/AX3),"",(AX3-AU3)/AX3)</f>
        <v>0.21509271158435853</v>
      </c>
      <c r="AW3" s="52">
        <f t="shared" ref="AW3:AW41" si="11">IF(AZ3="","",AY3*(1-AZ3))</f>
        <v>16.760000000000002</v>
      </c>
      <c r="AX3" s="55">
        <v>16.760000000000002</v>
      </c>
      <c r="AY3" s="12">
        <v>34.99</v>
      </c>
      <c r="AZ3" s="53">
        <f t="shared" ref="AZ3:AZ5" si="12">(AY3-AX3)/AY3</f>
        <v>0.52100600171477562</v>
      </c>
      <c r="BA3" s="56">
        <f t="shared" ref="BA3:BA41" si="13">IF(ISERROR((AY3-AX3)/AY3),"",(AY3-AX3)/AY3)</f>
        <v>0.52100600171477562</v>
      </c>
      <c r="BB3" s="57">
        <v>710</v>
      </c>
      <c r="BC3" s="52">
        <f t="shared" ref="BC3:BC41" si="14">IF(ISERROR(AU3*BB3),"",AU3*BB3)</f>
        <v>9340.0827692307685</v>
      </c>
      <c r="BD3" s="52">
        <f t="shared" ref="BD3:BD41" si="15">IF(ISERROR(AX3*BB3),"",AX3*BB3)</f>
        <v>11899.6</v>
      </c>
    </row>
    <row r="4" spans="1:56" ht="54" customHeight="1" x14ac:dyDescent="0.35">
      <c r="A4" s="39">
        <v>3</v>
      </c>
      <c r="B4" s="40"/>
      <c r="C4" s="41" t="s">
        <v>71</v>
      </c>
      <c r="D4" s="38"/>
      <c r="E4" s="38"/>
      <c r="F4" s="38" t="s">
        <v>57</v>
      </c>
      <c r="G4" s="41" t="s">
        <v>72</v>
      </c>
      <c r="H4" s="41" t="s">
        <v>59</v>
      </c>
      <c r="I4" s="38" t="s">
        <v>60</v>
      </c>
      <c r="J4" s="41" t="s">
        <v>73</v>
      </c>
      <c r="K4" s="42" t="s">
        <v>62</v>
      </c>
      <c r="L4" s="41" t="s">
        <v>74</v>
      </c>
      <c r="M4" s="41" t="s">
        <v>75</v>
      </c>
      <c r="N4" s="38"/>
      <c r="O4" s="43" t="s">
        <v>76</v>
      </c>
      <c r="P4" s="38"/>
      <c r="Q4" s="38" t="s">
        <v>66</v>
      </c>
      <c r="R4" s="44">
        <f>'[1]10.29 Miya cost-printed '!H9</f>
        <v>61.2</v>
      </c>
      <c r="S4" s="45">
        <v>8.1</v>
      </c>
      <c r="T4" s="46">
        <f t="shared" si="5"/>
        <v>7.5555555555555562</v>
      </c>
      <c r="U4" s="59">
        <v>7.56</v>
      </c>
      <c r="V4" s="12"/>
      <c r="W4" s="38" t="s">
        <v>67</v>
      </c>
      <c r="X4" s="48">
        <v>44</v>
      </c>
      <c r="Y4" s="48">
        <v>41</v>
      </c>
      <c r="Z4" s="48">
        <v>25</v>
      </c>
      <c r="AA4" s="45">
        <v>5.3</v>
      </c>
      <c r="AB4" s="11">
        <v>2</v>
      </c>
      <c r="AC4" s="50">
        <f t="shared" si="6"/>
        <v>4.5100000000000001E-2</v>
      </c>
      <c r="AD4" s="51">
        <f t="shared" si="7"/>
        <v>2882.4833702882484</v>
      </c>
      <c r="AE4" s="38">
        <v>2250</v>
      </c>
      <c r="AF4" s="52">
        <f t="shared" si="8"/>
        <v>0.78057692307692306</v>
      </c>
      <c r="AG4" s="41" t="s">
        <v>68</v>
      </c>
      <c r="AH4" s="53">
        <v>0.42799999999999999</v>
      </c>
      <c r="AI4" s="52">
        <f t="shared" ref="AI4:AI41" si="16">IF(ISERROR(U4*AH4),"",U4*AH4)</f>
        <v>3.2356799999999999</v>
      </c>
      <c r="AJ4" s="52">
        <f t="shared" si="0"/>
        <v>11.576256923076922</v>
      </c>
      <c r="AK4" s="53">
        <v>0</v>
      </c>
      <c r="AL4" s="52">
        <f t="shared" si="1"/>
        <v>0</v>
      </c>
      <c r="AM4" s="53">
        <v>0</v>
      </c>
      <c r="AN4" s="52">
        <f t="shared" si="2"/>
        <v>0</v>
      </c>
      <c r="AO4" s="53">
        <v>0</v>
      </c>
      <c r="AP4" s="52">
        <f t="shared" ref="AP4:AP41" si="17">IF(ISERROR(AX4*AO4),"",AX4*AO4)</f>
        <v>0</v>
      </c>
      <c r="AQ4" s="53">
        <v>0</v>
      </c>
      <c r="AR4" s="53">
        <v>0</v>
      </c>
      <c r="AS4" s="52">
        <f t="shared" si="3"/>
        <v>0</v>
      </c>
      <c r="AT4" s="52">
        <f t="shared" si="9"/>
        <v>0</v>
      </c>
      <c r="AU4" s="52">
        <f t="shared" si="4"/>
        <v>11.576256923076922</v>
      </c>
      <c r="AV4" s="54">
        <f t="shared" si="10"/>
        <v>0.20710569020021077</v>
      </c>
      <c r="AW4" s="52">
        <f t="shared" si="11"/>
        <v>14.6</v>
      </c>
      <c r="AX4" s="55">
        <v>14.6</v>
      </c>
      <c r="AY4" s="12">
        <v>29.99</v>
      </c>
      <c r="AZ4" s="53">
        <f t="shared" si="12"/>
        <v>0.51317105701900634</v>
      </c>
      <c r="BA4" s="56">
        <f t="shared" si="13"/>
        <v>0.51317105701900634</v>
      </c>
      <c r="BB4" s="57">
        <v>710</v>
      </c>
      <c r="BC4" s="52">
        <f t="shared" si="14"/>
        <v>8219.1424153846147</v>
      </c>
      <c r="BD4" s="52">
        <f t="shared" si="15"/>
        <v>10366</v>
      </c>
    </row>
    <row r="5" spans="1:56" ht="54" customHeight="1" x14ac:dyDescent="0.35">
      <c r="A5" s="39">
        <v>4</v>
      </c>
      <c r="B5" s="58"/>
      <c r="C5" s="41" t="s">
        <v>71</v>
      </c>
      <c r="D5" s="38"/>
      <c r="E5" s="38"/>
      <c r="F5" s="38" t="s">
        <v>57</v>
      </c>
      <c r="G5" s="41" t="s">
        <v>72</v>
      </c>
      <c r="H5" s="41" t="s">
        <v>59</v>
      </c>
      <c r="I5" s="38" t="s">
        <v>60</v>
      </c>
      <c r="J5" s="41" t="s">
        <v>73</v>
      </c>
      <c r="K5" s="42" t="s">
        <v>62</v>
      </c>
      <c r="L5" s="38" t="s">
        <v>77</v>
      </c>
      <c r="M5" s="41" t="s">
        <v>75</v>
      </c>
      <c r="N5" s="38"/>
      <c r="O5" s="43" t="s">
        <v>78</v>
      </c>
      <c r="P5" s="38"/>
      <c r="Q5" s="38" t="s">
        <v>66</v>
      </c>
      <c r="R5" s="44">
        <f>'[1]10.29 Miya cost-printed '!H10</f>
        <v>70.5</v>
      </c>
      <c r="S5" s="45">
        <v>8.1</v>
      </c>
      <c r="T5" s="46">
        <f t="shared" si="5"/>
        <v>8.7037037037037042</v>
      </c>
      <c r="U5" s="59">
        <v>8.6999999999999993</v>
      </c>
      <c r="V5" s="12"/>
      <c r="W5" s="38" t="s">
        <v>67</v>
      </c>
      <c r="X5" s="48">
        <v>44</v>
      </c>
      <c r="Y5" s="48">
        <v>41</v>
      </c>
      <c r="Z5" s="48">
        <v>28</v>
      </c>
      <c r="AA5" s="45">
        <v>6.2</v>
      </c>
      <c r="AB5" s="11">
        <v>2</v>
      </c>
      <c r="AC5" s="50">
        <f t="shared" si="6"/>
        <v>5.0512000000000001E-2</v>
      </c>
      <c r="AD5" s="51">
        <f t="shared" si="7"/>
        <v>2573.6458663287931</v>
      </c>
      <c r="AE5" s="38">
        <v>2250</v>
      </c>
      <c r="AF5" s="52">
        <f t="shared" si="8"/>
        <v>0.8742461538461539</v>
      </c>
      <c r="AG5" s="41" t="s">
        <v>68</v>
      </c>
      <c r="AH5" s="53">
        <v>0.42799999999999999</v>
      </c>
      <c r="AI5" s="52">
        <f t="shared" si="16"/>
        <v>3.7235999999999998</v>
      </c>
      <c r="AJ5" s="52">
        <f t="shared" si="0"/>
        <v>13.297846153846153</v>
      </c>
      <c r="AK5" s="53">
        <v>0</v>
      </c>
      <c r="AL5" s="52">
        <f t="shared" si="1"/>
        <v>0</v>
      </c>
      <c r="AM5" s="53">
        <v>0</v>
      </c>
      <c r="AN5" s="52">
        <f t="shared" si="2"/>
        <v>0</v>
      </c>
      <c r="AO5" s="53">
        <v>0</v>
      </c>
      <c r="AP5" s="52">
        <f t="shared" si="17"/>
        <v>0</v>
      </c>
      <c r="AQ5" s="53">
        <v>0</v>
      </c>
      <c r="AR5" s="53">
        <v>0</v>
      </c>
      <c r="AS5" s="52">
        <f t="shared" si="3"/>
        <v>0</v>
      </c>
      <c r="AT5" s="52">
        <f t="shared" si="9"/>
        <v>0</v>
      </c>
      <c r="AU5" s="52">
        <f t="shared" si="4"/>
        <v>13.297846153846153</v>
      </c>
      <c r="AV5" s="54">
        <f t="shared" si="10"/>
        <v>0.22325664989216398</v>
      </c>
      <c r="AW5" s="52">
        <f t="shared" si="11"/>
        <v>17.12</v>
      </c>
      <c r="AX5" s="55">
        <v>17.12</v>
      </c>
      <c r="AY5" s="12">
        <v>34.99</v>
      </c>
      <c r="AZ5" s="53">
        <f t="shared" si="12"/>
        <v>0.51071734781366107</v>
      </c>
      <c r="BA5" s="56">
        <f t="shared" si="13"/>
        <v>0.51071734781366107</v>
      </c>
      <c r="BB5" s="57">
        <v>710</v>
      </c>
      <c r="BC5" s="52">
        <f t="shared" si="14"/>
        <v>9441.4707692307693</v>
      </c>
      <c r="BD5" s="52">
        <f t="shared" si="15"/>
        <v>12155.2</v>
      </c>
    </row>
    <row r="6" spans="1:56" ht="100" hidden="1" customHeight="1" x14ac:dyDescent="0.35">
      <c r="A6" s="39">
        <v>6</v>
      </c>
      <c r="B6" s="38"/>
      <c r="C6" s="38"/>
      <c r="D6" s="38"/>
      <c r="E6" s="38"/>
      <c r="F6" s="38"/>
      <c r="G6" s="38"/>
      <c r="H6" s="38"/>
      <c r="I6" s="38"/>
      <c r="J6" s="38"/>
      <c r="K6" s="42"/>
      <c r="L6" s="38"/>
      <c r="M6" s="38"/>
      <c r="N6" s="38"/>
      <c r="O6" s="38"/>
      <c r="P6" s="38"/>
      <c r="Q6" s="38"/>
      <c r="R6" s="44"/>
      <c r="S6" s="45"/>
      <c r="T6" s="46" t="str">
        <f t="shared" si="5"/>
        <v/>
      </c>
      <c r="U6" s="59"/>
      <c r="V6" s="12"/>
      <c r="W6" s="38"/>
      <c r="X6" s="48"/>
      <c r="Y6" s="48"/>
      <c r="Z6" s="48"/>
      <c r="AA6" s="45"/>
      <c r="AB6" s="11"/>
      <c r="AC6" s="50" t="str">
        <f t="shared" si="6"/>
        <v/>
      </c>
      <c r="AD6" s="51" t="str">
        <f t="shared" si="7"/>
        <v/>
      </c>
      <c r="AE6" s="38"/>
      <c r="AF6" s="52" t="str">
        <f t="shared" si="8"/>
        <v/>
      </c>
      <c r="AG6" s="38"/>
      <c r="AH6" s="53"/>
      <c r="AI6" s="52">
        <f t="shared" si="16"/>
        <v>0</v>
      </c>
      <c r="AJ6" s="52" t="str">
        <f t="shared" si="0"/>
        <v/>
      </c>
      <c r="AK6" s="53"/>
      <c r="AL6" s="52">
        <f t="shared" si="1"/>
        <v>0</v>
      </c>
      <c r="AM6" s="53"/>
      <c r="AN6" s="52">
        <f t="shared" si="2"/>
        <v>0</v>
      </c>
      <c r="AO6" s="53"/>
      <c r="AP6" s="52">
        <f t="shared" si="17"/>
        <v>0</v>
      </c>
      <c r="AQ6" s="38"/>
      <c r="AR6" s="53"/>
      <c r="AS6" s="52">
        <f t="shared" si="3"/>
        <v>0</v>
      </c>
      <c r="AT6" s="52">
        <f t="shared" si="9"/>
        <v>0</v>
      </c>
      <c r="AU6" s="52" t="str">
        <f t="shared" si="4"/>
        <v/>
      </c>
      <c r="AV6" s="54" t="str">
        <f t="shared" si="10"/>
        <v/>
      </c>
      <c r="AW6" s="52" t="str">
        <f t="shared" si="11"/>
        <v/>
      </c>
      <c r="AX6" s="55"/>
      <c r="AY6" s="12"/>
      <c r="AZ6" s="53"/>
      <c r="BA6" s="56" t="str">
        <f t="shared" si="13"/>
        <v/>
      </c>
      <c r="BB6" s="11"/>
      <c r="BC6" s="52" t="str">
        <f t="shared" si="14"/>
        <v/>
      </c>
      <c r="BD6" s="52">
        <f t="shared" si="15"/>
        <v>0</v>
      </c>
    </row>
    <row r="7" spans="1:56" ht="100" hidden="1" customHeight="1" x14ac:dyDescent="0.35">
      <c r="A7" s="39">
        <v>7</v>
      </c>
      <c r="B7" s="38"/>
      <c r="C7" s="38"/>
      <c r="D7" s="38"/>
      <c r="E7" s="38"/>
      <c r="F7" s="38"/>
      <c r="G7" s="38"/>
      <c r="H7" s="38"/>
      <c r="I7" s="38"/>
      <c r="J7" s="38"/>
      <c r="K7" s="42"/>
      <c r="L7" s="38"/>
      <c r="M7" s="38"/>
      <c r="N7" s="38"/>
      <c r="O7" s="38"/>
      <c r="P7" s="38"/>
      <c r="Q7" s="38"/>
      <c r="R7" s="44"/>
      <c r="S7" s="45"/>
      <c r="T7" s="46" t="str">
        <f t="shared" si="5"/>
        <v/>
      </c>
      <c r="U7" s="59"/>
      <c r="V7" s="12"/>
      <c r="W7" s="38"/>
      <c r="X7" s="48"/>
      <c r="Y7" s="48"/>
      <c r="Z7" s="48"/>
      <c r="AA7" s="45"/>
      <c r="AB7" s="11"/>
      <c r="AC7" s="50" t="str">
        <f t="shared" si="6"/>
        <v/>
      </c>
      <c r="AD7" s="51" t="str">
        <f t="shared" si="7"/>
        <v/>
      </c>
      <c r="AE7" s="38"/>
      <c r="AF7" s="52" t="str">
        <f t="shared" si="8"/>
        <v/>
      </c>
      <c r="AG7" s="38"/>
      <c r="AH7" s="53"/>
      <c r="AI7" s="52">
        <f t="shared" si="16"/>
        <v>0</v>
      </c>
      <c r="AJ7" s="52" t="str">
        <f t="shared" si="0"/>
        <v/>
      </c>
      <c r="AK7" s="53"/>
      <c r="AL7" s="52">
        <f t="shared" si="1"/>
        <v>0</v>
      </c>
      <c r="AM7" s="53"/>
      <c r="AN7" s="52">
        <f t="shared" si="2"/>
        <v>0</v>
      </c>
      <c r="AO7" s="53"/>
      <c r="AP7" s="52">
        <f t="shared" si="17"/>
        <v>0</v>
      </c>
      <c r="AQ7" s="38"/>
      <c r="AR7" s="53"/>
      <c r="AS7" s="52">
        <f t="shared" si="3"/>
        <v>0</v>
      </c>
      <c r="AT7" s="52">
        <f t="shared" si="9"/>
        <v>0</v>
      </c>
      <c r="AU7" s="52" t="str">
        <f t="shared" si="4"/>
        <v/>
      </c>
      <c r="AV7" s="54" t="str">
        <f t="shared" si="10"/>
        <v/>
      </c>
      <c r="AW7" s="52" t="str">
        <f t="shared" si="11"/>
        <v/>
      </c>
      <c r="AX7" s="55"/>
      <c r="AY7" s="12"/>
      <c r="AZ7" s="53"/>
      <c r="BA7" s="56" t="str">
        <f t="shared" si="13"/>
        <v/>
      </c>
      <c r="BB7" s="11"/>
      <c r="BC7" s="52" t="str">
        <f t="shared" si="14"/>
        <v/>
      </c>
      <c r="BD7" s="52">
        <f t="shared" si="15"/>
        <v>0</v>
      </c>
    </row>
    <row r="8" spans="1:56" ht="99.75" hidden="1" customHeight="1" x14ac:dyDescent="0.35">
      <c r="A8" s="39">
        <v>8</v>
      </c>
      <c r="B8" s="38"/>
      <c r="C8" s="38"/>
      <c r="D8" s="38"/>
      <c r="E8" s="38"/>
      <c r="F8" s="38"/>
      <c r="G8" s="38"/>
      <c r="H8" s="38"/>
      <c r="I8" s="38"/>
      <c r="J8" s="38"/>
      <c r="K8" s="42"/>
      <c r="L8" s="38"/>
      <c r="M8" s="38"/>
      <c r="N8" s="38"/>
      <c r="O8" s="38"/>
      <c r="P8" s="38"/>
      <c r="Q8" s="38"/>
      <c r="R8" s="44"/>
      <c r="S8" s="45"/>
      <c r="T8" s="46" t="str">
        <f t="shared" si="5"/>
        <v/>
      </c>
      <c r="U8" s="59"/>
      <c r="V8" s="12"/>
      <c r="W8" s="38"/>
      <c r="X8" s="48"/>
      <c r="Y8" s="48"/>
      <c r="Z8" s="48"/>
      <c r="AA8" s="45"/>
      <c r="AB8" s="11"/>
      <c r="AC8" s="50" t="str">
        <f t="shared" si="6"/>
        <v/>
      </c>
      <c r="AD8" s="51" t="str">
        <f t="shared" si="7"/>
        <v/>
      </c>
      <c r="AE8" s="38"/>
      <c r="AF8" s="52" t="str">
        <f t="shared" si="8"/>
        <v/>
      </c>
      <c r="AG8" s="38"/>
      <c r="AH8" s="53"/>
      <c r="AI8" s="52">
        <f t="shared" si="16"/>
        <v>0</v>
      </c>
      <c r="AJ8" s="52" t="str">
        <f t="shared" si="0"/>
        <v/>
      </c>
      <c r="AK8" s="53"/>
      <c r="AL8" s="52">
        <f t="shared" si="1"/>
        <v>0</v>
      </c>
      <c r="AM8" s="53"/>
      <c r="AN8" s="52">
        <f t="shared" si="2"/>
        <v>0</v>
      </c>
      <c r="AO8" s="53"/>
      <c r="AP8" s="52">
        <f t="shared" si="17"/>
        <v>0</v>
      </c>
      <c r="AQ8" s="38"/>
      <c r="AR8" s="53"/>
      <c r="AS8" s="52">
        <f t="shared" si="3"/>
        <v>0</v>
      </c>
      <c r="AT8" s="52">
        <f t="shared" si="9"/>
        <v>0</v>
      </c>
      <c r="AU8" s="52" t="str">
        <f t="shared" si="4"/>
        <v/>
      </c>
      <c r="AV8" s="54" t="str">
        <f t="shared" si="10"/>
        <v/>
      </c>
      <c r="AW8" s="52" t="str">
        <f t="shared" si="11"/>
        <v/>
      </c>
      <c r="AX8" s="55"/>
      <c r="AY8" s="12"/>
      <c r="AZ8" s="53"/>
      <c r="BA8" s="56" t="str">
        <f t="shared" si="13"/>
        <v/>
      </c>
      <c r="BB8" s="11"/>
      <c r="BC8" s="52" t="str">
        <f t="shared" si="14"/>
        <v/>
      </c>
      <c r="BD8" s="52">
        <f t="shared" si="15"/>
        <v>0</v>
      </c>
    </row>
    <row r="9" spans="1:56" ht="99.75" hidden="1" customHeight="1" x14ac:dyDescent="0.35">
      <c r="A9" s="39">
        <v>9</v>
      </c>
      <c r="B9" s="38"/>
      <c r="C9" s="38"/>
      <c r="D9" s="38"/>
      <c r="E9" s="38"/>
      <c r="F9" s="38"/>
      <c r="G9" s="38"/>
      <c r="H9" s="38"/>
      <c r="I9" s="38"/>
      <c r="J9" s="38"/>
      <c r="K9" s="42"/>
      <c r="L9" s="38"/>
      <c r="M9" s="38"/>
      <c r="N9" s="38"/>
      <c r="O9" s="38"/>
      <c r="P9" s="38"/>
      <c r="Q9" s="38"/>
      <c r="R9" s="44"/>
      <c r="S9" s="45"/>
      <c r="T9" s="46" t="str">
        <f t="shared" si="5"/>
        <v/>
      </c>
      <c r="U9" s="59"/>
      <c r="V9" s="12"/>
      <c r="W9" s="38"/>
      <c r="X9" s="48"/>
      <c r="Y9" s="48"/>
      <c r="Z9" s="48"/>
      <c r="AA9" s="45"/>
      <c r="AB9" s="11"/>
      <c r="AC9" s="50" t="str">
        <f t="shared" si="6"/>
        <v/>
      </c>
      <c r="AD9" s="51" t="str">
        <f t="shared" si="7"/>
        <v/>
      </c>
      <c r="AE9" s="38"/>
      <c r="AF9" s="52" t="str">
        <f t="shared" si="8"/>
        <v/>
      </c>
      <c r="AG9" s="38"/>
      <c r="AH9" s="53"/>
      <c r="AI9" s="52">
        <f t="shared" si="16"/>
        <v>0</v>
      </c>
      <c r="AJ9" s="52" t="str">
        <f t="shared" si="0"/>
        <v/>
      </c>
      <c r="AK9" s="53"/>
      <c r="AL9" s="52">
        <f t="shared" si="1"/>
        <v>0</v>
      </c>
      <c r="AM9" s="53"/>
      <c r="AN9" s="52">
        <f t="shared" si="2"/>
        <v>0</v>
      </c>
      <c r="AO9" s="53"/>
      <c r="AP9" s="52">
        <f t="shared" si="17"/>
        <v>0</v>
      </c>
      <c r="AQ9" s="38"/>
      <c r="AR9" s="53"/>
      <c r="AS9" s="52">
        <f t="shared" si="3"/>
        <v>0</v>
      </c>
      <c r="AT9" s="52">
        <f t="shared" si="9"/>
        <v>0</v>
      </c>
      <c r="AU9" s="52" t="str">
        <f t="shared" si="4"/>
        <v/>
      </c>
      <c r="AV9" s="54" t="str">
        <f t="shared" si="10"/>
        <v/>
      </c>
      <c r="AW9" s="52" t="str">
        <f t="shared" si="11"/>
        <v/>
      </c>
      <c r="AX9" s="55"/>
      <c r="AY9" s="12"/>
      <c r="AZ9" s="53"/>
      <c r="BA9" s="56" t="str">
        <f t="shared" si="13"/>
        <v/>
      </c>
      <c r="BB9" s="11"/>
      <c r="BC9" s="52" t="str">
        <f t="shared" si="14"/>
        <v/>
      </c>
      <c r="BD9" s="52">
        <f t="shared" si="15"/>
        <v>0</v>
      </c>
    </row>
    <row r="10" spans="1:56" ht="57" customHeight="1" x14ac:dyDescent="0.35">
      <c r="A10" s="39">
        <v>10</v>
      </c>
      <c r="B10" s="40"/>
      <c r="C10" s="41" t="s">
        <v>79</v>
      </c>
      <c r="D10" s="38"/>
      <c r="E10" s="38"/>
      <c r="F10" s="38" t="s">
        <v>57</v>
      </c>
      <c r="G10" s="41" t="s">
        <v>80</v>
      </c>
      <c r="H10" s="41" t="s">
        <v>59</v>
      </c>
      <c r="I10" s="38" t="s">
        <v>60</v>
      </c>
      <c r="J10" s="41" t="s">
        <v>81</v>
      </c>
      <c r="K10" s="42" t="s">
        <v>62</v>
      </c>
      <c r="L10" s="38" t="s">
        <v>82</v>
      </c>
      <c r="M10" s="41" t="s">
        <v>83</v>
      </c>
      <c r="N10" s="38"/>
      <c r="O10" s="43" t="s">
        <v>84</v>
      </c>
      <c r="P10" s="38"/>
      <c r="Q10" s="38" t="s">
        <v>66</v>
      </c>
      <c r="R10" s="44">
        <f>'[1]10.29 Miya cost-printed '!H13</f>
        <v>66</v>
      </c>
      <c r="S10" s="45">
        <v>8.1</v>
      </c>
      <c r="T10" s="46">
        <f t="shared" si="5"/>
        <v>8.1481481481481488</v>
      </c>
      <c r="U10" s="59">
        <v>8.15</v>
      </c>
      <c r="V10" s="12"/>
      <c r="W10" s="38" t="s">
        <v>67</v>
      </c>
      <c r="X10" s="48">
        <v>44</v>
      </c>
      <c r="Y10" s="48">
        <v>41</v>
      </c>
      <c r="Z10" s="48">
        <v>25</v>
      </c>
      <c r="AA10" s="45">
        <v>5.3</v>
      </c>
      <c r="AB10" s="11">
        <v>2</v>
      </c>
      <c r="AC10" s="50">
        <f t="shared" si="6"/>
        <v>4.5100000000000001E-2</v>
      </c>
      <c r="AD10" s="51">
        <f t="shared" si="7"/>
        <v>2882.4833702882484</v>
      </c>
      <c r="AE10" s="38">
        <v>2250</v>
      </c>
      <c r="AF10" s="52">
        <f t="shared" si="8"/>
        <v>0.78057692307692306</v>
      </c>
      <c r="AG10" s="41" t="s">
        <v>68</v>
      </c>
      <c r="AH10" s="53">
        <v>0.42799999999999999</v>
      </c>
      <c r="AI10" s="52">
        <f t="shared" si="16"/>
        <v>3.4882</v>
      </c>
      <c r="AJ10" s="52">
        <f t="shared" si="0"/>
        <v>12.418776923076923</v>
      </c>
      <c r="AK10" s="53">
        <v>0</v>
      </c>
      <c r="AL10" s="52">
        <f t="shared" si="1"/>
        <v>0</v>
      </c>
      <c r="AM10" s="53">
        <v>0</v>
      </c>
      <c r="AN10" s="52">
        <f t="shared" si="2"/>
        <v>0</v>
      </c>
      <c r="AO10" s="53">
        <v>0</v>
      </c>
      <c r="AP10" s="52">
        <f t="shared" si="17"/>
        <v>0</v>
      </c>
      <c r="AQ10" s="53">
        <v>0</v>
      </c>
      <c r="AR10" s="53">
        <v>0</v>
      </c>
      <c r="AS10" s="52">
        <f t="shared" si="3"/>
        <v>0</v>
      </c>
      <c r="AT10" s="52">
        <f t="shared" si="9"/>
        <v>0</v>
      </c>
      <c r="AU10" s="52">
        <f t="shared" si="4"/>
        <v>12.418776923076923</v>
      </c>
      <c r="AV10" s="54">
        <f t="shared" si="10"/>
        <v>0.17263311638394918</v>
      </c>
      <c r="AW10" s="52">
        <f t="shared" si="11"/>
        <v>15.010000000000002</v>
      </c>
      <c r="AX10" s="55">
        <v>15.01</v>
      </c>
      <c r="AY10" s="12">
        <v>29.99</v>
      </c>
      <c r="AZ10" s="53">
        <f t="shared" ref="AZ10:AZ13" si="18">(AY10-AX10)/AY10</f>
        <v>0.49949983327775921</v>
      </c>
      <c r="BA10" s="56">
        <f t="shared" si="13"/>
        <v>0.49949983327775921</v>
      </c>
      <c r="BB10" s="57">
        <v>710</v>
      </c>
      <c r="BC10" s="52">
        <f t="shared" si="14"/>
        <v>8817.3316153846154</v>
      </c>
      <c r="BD10" s="52">
        <f t="shared" si="15"/>
        <v>10657.1</v>
      </c>
    </row>
    <row r="11" spans="1:56" ht="57" customHeight="1" x14ac:dyDescent="0.35">
      <c r="A11" s="39">
        <v>11</v>
      </c>
      <c r="B11" s="58"/>
      <c r="C11" s="41" t="s">
        <v>79</v>
      </c>
      <c r="D11" s="38"/>
      <c r="E11" s="38"/>
      <c r="F11" s="38" t="s">
        <v>57</v>
      </c>
      <c r="G11" s="41" t="s">
        <v>80</v>
      </c>
      <c r="H11" s="41" t="s">
        <v>59</v>
      </c>
      <c r="I11" s="38" t="s">
        <v>60</v>
      </c>
      <c r="J11" s="41" t="s">
        <v>81</v>
      </c>
      <c r="K11" s="42" t="s">
        <v>62</v>
      </c>
      <c r="L11" s="38" t="s">
        <v>85</v>
      </c>
      <c r="M11" s="41" t="s">
        <v>83</v>
      </c>
      <c r="N11" s="38"/>
      <c r="O11" s="43" t="s">
        <v>86</v>
      </c>
      <c r="P11" s="38"/>
      <c r="Q11" s="38" t="s">
        <v>66</v>
      </c>
      <c r="R11" s="44">
        <f>'[1]10.29 Miya cost-printed '!H14</f>
        <v>76.099999999999994</v>
      </c>
      <c r="S11" s="45">
        <v>8.1</v>
      </c>
      <c r="T11" s="46">
        <f t="shared" si="5"/>
        <v>9.3950617283950617</v>
      </c>
      <c r="U11" s="59">
        <v>9.4</v>
      </c>
      <c r="V11" s="12"/>
      <c r="W11" s="38" t="s">
        <v>67</v>
      </c>
      <c r="X11" s="48">
        <v>44</v>
      </c>
      <c r="Y11" s="48">
        <v>41</v>
      </c>
      <c r="Z11" s="48">
        <v>28</v>
      </c>
      <c r="AA11" s="45">
        <v>6.2</v>
      </c>
      <c r="AB11" s="11">
        <v>2</v>
      </c>
      <c r="AC11" s="50">
        <f t="shared" si="6"/>
        <v>5.0512000000000001E-2</v>
      </c>
      <c r="AD11" s="51">
        <f t="shared" si="7"/>
        <v>2573.6458663287931</v>
      </c>
      <c r="AE11" s="38">
        <v>2250</v>
      </c>
      <c r="AF11" s="52">
        <f t="shared" si="8"/>
        <v>0.8742461538461539</v>
      </c>
      <c r="AG11" s="41" t="s">
        <v>68</v>
      </c>
      <c r="AH11" s="53">
        <v>0.42799999999999999</v>
      </c>
      <c r="AI11" s="52">
        <f t="shared" si="16"/>
        <v>4.0232000000000001</v>
      </c>
      <c r="AJ11" s="52">
        <f t="shared" si="0"/>
        <v>14.297446153846153</v>
      </c>
      <c r="AK11" s="53">
        <v>0</v>
      </c>
      <c r="AL11" s="52">
        <f t="shared" si="1"/>
        <v>0</v>
      </c>
      <c r="AM11" s="53">
        <v>0</v>
      </c>
      <c r="AN11" s="52">
        <f t="shared" si="2"/>
        <v>0</v>
      </c>
      <c r="AO11" s="53">
        <v>0</v>
      </c>
      <c r="AP11" s="52">
        <f t="shared" si="17"/>
        <v>0</v>
      </c>
      <c r="AQ11" s="53">
        <v>0</v>
      </c>
      <c r="AR11" s="53">
        <v>0</v>
      </c>
      <c r="AS11" s="52">
        <f t="shared" si="3"/>
        <v>0</v>
      </c>
      <c r="AT11" s="52">
        <f t="shared" si="9"/>
        <v>0</v>
      </c>
      <c r="AU11" s="52">
        <f t="shared" si="4"/>
        <v>14.297446153846153</v>
      </c>
      <c r="AV11" s="54">
        <f t="shared" si="10"/>
        <v>0.17972196478220581</v>
      </c>
      <c r="AW11" s="52">
        <f t="shared" si="11"/>
        <v>17.43</v>
      </c>
      <c r="AX11" s="55">
        <v>17.43</v>
      </c>
      <c r="AY11" s="12">
        <v>34.99</v>
      </c>
      <c r="AZ11" s="53">
        <f t="shared" si="18"/>
        <v>0.50185767362103462</v>
      </c>
      <c r="BA11" s="56">
        <f t="shared" si="13"/>
        <v>0.50185767362103462</v>
      </c>
      <c r="BB11" s="57">
        <v>710</v>
      </c>
      <c r="BC11" s="52">
        <f t="shared" si="14"/>
        <v>10151.186769230768</v>
      </c>
      <c r="BD11" s="52">
        <f t="shared" si="15"/>
        <v>12375.3</v>
      </c>
    </row>
    <row r="12" spans="1:56" ht="57" customHeight="1" x14ac:dyDescent="0.35">
      <c r="A12" s="39">
        <v>12</v>
      </c>
      <c r="B12" s="40"/>
      <c r="C12" s="41" t="s">
        <v>87</v>
      </c>
      <c r="D12" s="38"/>
      <c r="E12" s="38"/>
      <c r="F12" s="38" t="s">
        <v>57</v>
      </c>
      <c r="G12" s="41" t="s">
        <v>88</v>
      </c>
      <c r="H12" s="41" t="s">
        <v>59</v>
      </c>
      <c r="I12" s="38" t="s">
        <v>60</v>
      </c>
      <c r="J12" s="41" t="s">
        <v>89</v>
      </c>
      <c r="K12" s="42" t="s">
        <v>62</v>
      </c>
      <c r="L12" s="38" t="s">
        <v>90</v>
      </c>
      <c r="M12" s="41" t="s">
        <v>91</v>
      </c>
      <c r="N12" s="38"/>
      <c r="O12" s="43" t="s">
        <v>92</v>
      </c>
      <c r="P12" s="38"/>
      <c r="Q12" s="38" t="s">
        <v>66</v>
      </c>
      <c r="R12" s="44">
        <f>'[1]10.29 Miya cost-printed '!H16</f>
        <v>61.2</v>
      </c>
      <c r="S12" s="45">
        <v>8.1</v>
      </c>
      <c r="T12" s="46">
        <f t="shared" si="5"/>
        <v>7.5555555555555562</v>
      </c>
      <c r="U12" s="59">
        <v>7.56</v>
      </c>
      <c r="V12" s="12"/>
      <c r="W12" s="38" t="s">
        <v>67</v>
      </c>
      <c r="X12" s="48">
        <v>44</v>
      </c>
      <c r="Y12" s="48">
        <v>41</v>
      </c>
      <c r="Z12" s="48">
        <v>25</v>
      </c>
      <c r="AA12" s="45">
        <v>5.3</v>
      </c>
      <c r="AB12" s="11">
        <v>2</v>
      </c>
      <c r="AC12" s="50">
        <f t="shared" si="6"/>
        <v>4.5100000000000001E-2</v>
      </c>
      <c r="AD12" s="51">
        <f t="shared" si="7"/>
        <v>2882.4833702882484</v>
      </c>
      <c r="AE12" s="38">
        <v>2250</v>
      </c>
      <c r="AF12" s="52">
        <f t="shared" si="8"/>
        <v>0.78057692307692306</v>
      </c>
      <c r="AG12" s="41" t="s">
        <v>68</v>
      </c>
      <c r="AH12" s="53">
        <v>0.42799999999999999</v>
      </c>
      <c r="AI12" s="52">
        <f t="shared" si="16"/>
        <v>3.2356799999999999</v>
      </c>
      <c r="AJ12" s="52">
        <f t="shared" si="0"/>
        <v>11.576256923076922</v>
      </c>
      <c r="AK12" s="53">
        <v>0</v>
      </c>
      <c r="AL12" s="52">
        <f t="shared" si="1"/>
        <v>0</v>
      </c>
      <c r="AM12" s="53">
        <v>0</v>
      </c>
      <c r="AN12" s="52">
        <f t="shared" si="2"/>
        <v>0</v>
      </c>
      <c r="AO12" s="53">
        <v>0</v>
      </c>
      <c r="AP12" s="52">
        <f t="shared" si="17"/>
        <v>0</v>
      </c>
      <c r="AQ12" s="53">
        <v>0</v>
      </c>
      <c r="AR12" s="53">
        <v>0</v>
      </c>
      <c r="AS12" s="52">
        <f t="shared" si="3"/>
        <v>0</v>
      </c>
      <c r="AT12" s="52">
        <f t="shared" si="9"/>
        <v>0</v>
      </c>
      <c r="AU12" s="52">
        <f t="shared" si="4"/>
        <v>11.576256923076922</v>
      </c>
      <c r="AV12" s="54">
        <f t="shared" si="10"/>
        <v>0.20710569020021077</v>
      </c>
      <c r="AW12" s="52">
        <f t="shared" si="11"/>
        <v>14.6</v>
      </c>
      <c r="AX12" s="55">
        <v>14.6</v>
      </c>
      <c r="AY12" s="12">
        <v>29.99</v>
      </c>
      <c r="AZ12" s="53">
        <f t="shared" si="18"/>
        <v>0.51317105701900634</v>
      </c>
      <c r="BA12" s="56">
        <f t="shared" si="13"/>
        <v>0.51317105701900634</v>
      </c>
      <c r="BB12" s="57">
        <v>710</v>
      </c>
      <c r="BC12" s="52">
        <f t="shared" si="14"/>
        <v>8219.1424153846147</v>
      </c>
      <c r="BD12" s="52">
        <f t="shared" si="15"/>
        <v>10366</v>
      </c>
    </row>
    <row r="13" spans="1:56" ht="57" customHeight="1" x14ac:dyDescent="0.35">
      <c r="A13" s="39">
        <v>13</v>
      </c>
      <c r="B13" s="58"/>
      <c r="C13" s="41" t="s">
        <v>87</v>
      </c>
      <c r="D13" s="38"/>
      <c r="E13" s="38"/>
      <c r="F13" s="38" t="s">
        <v>57</v>
      </c>
      <c r="G13" s="41" t="s">
        <v>88</v>
      </c>
      <c r="H13" s="41" t="s">
        <v>59</v>
      </c>
      <c r="I13" s="38" t="s">
        <v>60</v>
      </c>
      <c r="J13" s="41" t="s">
        <v>89</v>
      </c>
      <c r="K13" s="42" t="s">
        <v>62</v>
      </c>
      <c r="L13" s="41" t="s">
        <v>93</v>
      </c>
      <c r="M13" s="41" t="s">
        <v>91</v>
      </c>
      <c r="N13" s="38"/>
      <c r="O13" s="43" t="s">
        <v>94</v>
      </c>
      <c r="P13" s="38"/>
      <c r="Q13" s="38" t="s">
        <v>66</v>
      </c>
      <c r="R13" s="44">
        <f>'[1]10.29 Miya cost-printed '!H17</f>
        <v>70.5</v>
      </c>
      <c r="S13" s="45">
        <v>8.1</v>
      </c>
      <c r="T13" s="46">
        <f t="shared" si="5"/>
        <v>8.7037037037037042</v>
      </c>
      <c r="U13" s="59">
        <v>8.6999999999999993</v>
      </c>
      <c r="V13" s="12"/>
      <c r="W13" s="38" t="s">
        <v>67</v>
      </c>
      <c r="X13" s="48">
        <v>44</v>
      </c>
      <c r="Y13" s="48">
        <v>41</v>
      </c>
      <c r="Z13" s="48">
        <v>28</v>
      </c>
      <c r="AA13" s="45">
        <v>6.2</v>
      </c>
      <c r="AB13" s="11">
        <v>2</v>
      </c>
      <c r="AC13" s="50">
        <f t="shared" si="6"/>
        <v>5.0512000000000001E-2</v>
      </c>
      <c r="AD13" s="51">
        <f t="shared" si="7"/>
        <v>2573.6458663287931</v>
      </c>
      <c r="AE13" s="38">
        <v>2250</v>
      </c>
      <c r="AF13" s="52">
        <f t="shared" si="8"/>
        <v>0.8742461538461539</v>
      </c>
      <c r="AG13" s="41" t="s">
        <v>68</v>
      </c>
      <c r="AH13" s="53">
        <v>0.42799999999999999</v>
      </c>
      <c r="AI13" s="52">
        <f t="shared" si="16"/>
        <v>3.7235999999999998</v>
      </c>
      <c r="AJ13" s="52">
        <f t="shared" si="0"/>
        <v>13.297846153846153</v>
      </c>
      <c r="AK13" s="53">
        <v>0</v>
      </c>
      <c r="AL13" s="52">
        <f t="shared" si="1"/>
        <v>0</v>
      </c>
      <c r="AM13" s="53">
        <v>0</v>
      </c>
      <c r="AN13" s="52">
        <f t="shared" si="2"/>
        <v>0</v>
      </c>
      <c r="AO13" s="53">
        <v>0</v>
      </c>
      <c r="AP13" s="52">
        <f t="shared" si="17"/>
        <v>0</v>
      </c>
      <c r="AQ13" s="53">
        <v>0</v>
      </c>
      <c r="AR13" s="53">
        <v>0</v>
      </c>
      <c r="AS13" s="52">
        <f t="shared" si="3"/>
        <v>0</v>
      </c>
      <c r="AT13" s="52">
        <f t="shared" si="9"/>
        <v>0</v>
      </c>
      <c r="AU13" s="52">
        <f t="shared" si="4"/>
        <v>13.297846153846153</v>
      </c>
      <c r="AV13" s="54">
        <f t="shared" si="10"/>
        <v>0.22325664989216398</v>
      </c>
      <c r="AW13" s="52">
        <f t="shared" si="11"/>
        <v>17.12</v>
      </c>
      <c r="AX13" s="55">
        <v>17.12</v>
      </c>
      <c r="AY13" s="12">
        <v>34.99</v>
      </c>
      <c r="AZ13" s="53">
        <f t="shared" si="18"/>
        <v>0.51071734781366107</v>
      </c>
      <c r="BA13" s="56">
        <f t="shared" si="13"/>
        <v>0.51071734781366107</v>
      </c>
      <c r="BB13" s="57">
        <v>710</v>
      </c>
      <c r="BC13" s="52">
        <f t="shared" si="14"/>
        <v>9441.4707692307693</v>
      </c>
      <c r="BD13" s="52">
        <f t="shared" si="15"/>
        <v>12155.2</v>
      </c>
    </row>
    <row r="14" spans="1:56" ht="100" customHeight="1" x14ac:dyDescent="0.35">
      <c r="A14" s="39">
        <v>15</v>
      </c>
      <c r="B14" s="38"/>
      <c r="C14" s="41" t="s">
        <v>56</v>
      </c>
      <c r="D14" s="38"/>
      <c r="E14" s="38"/>
      <c r="F14" s="38" t="s">
        <v>57</v>
      </c>
      <c r="G14" s="41" t="s">
        <v>58</v>
      </c>
      <c r="H14" s="41" t="s">
        <v>59</v>
      </c>
      <c r="I14" s="38" t="s">
        <v>60</v>
      </c>
      <c r="J14" s="41" t="s">
        <v>61</v>
      </c>
      <c r="K14" s="42" t="s">
        <v>62</v>
      </c>
      <c r="L14" s="38" t="s">
        <v>95</v>
      </c>
      <c r="M14" s="41" t="s">
        <v>64</v>
      </c>
      <c r="N14" s="38"/>
      <c r="O14" s="43" t="s">
        <v>96</v>
      </c>
      <c r="P14" s="38"/>
      <c r="Q14" s="38" t="s">
        <v>66</v>
      </c>
      <c r="R14" s="44">
        <f>'[1]10.29 Miya cost-printed '!H5</f>
        <v>47.3</v>
      </c>
      <c r="S14" s="45">
        <v>8.1</v>
      </c>
      <c r="T14" s="46">
        <f t="shared" si="5"/>
        <v>5.8395061728395063</v>
      </c>
      <c r="U14" s="59">
        <v>5.84</v>
      </c>
      <c r="V14" s="12"/>
      <c r="W14" s="38" t="s">
        <v>67</v>
      </c>
      <c r="X14" s="48">
        <v>44</v>
      </c>
      <c r="Y14" s="48">
        <v>41</v>
      </c>
      <c r="Z14" s="48">
        <v>23</v>
      </c>
      <c r="AA14" s="45">
        <v>5</v>
      </c>
      <c r="AB14" s="11">
        <v>2</v>
      </c>
      <c r="AC14" s="50">
        <f t="shared" si="6"/>
        <v>4.1492000000000001E-2</v>
      </c>
      <c r="AD14" s="51">
        <f t="shared" si="7"/>
        <v>3133.1340981394001</v>
      </c>
      <c r="AE14" s="38">
        <v>2250</v>
      </c>
      <c r="AF14" s="52">
        <f t="shared" si="8"/>
        <v>0.71813076923076935</v>
      </c>
      <c r="AG14" s="41" t="s">
        <v>68</v>
      </c>
      <c r="AH14" s="53">
        <v>0.42799999999999999</v>
      </c>
      <c r="AI14" s="52">
        <f t="shared" si="16"/>
        <v>2.49952</v>
      </c>
      <c r="AJ14" s="52">
        <f t="shared" si="0"/>
        <v>9.0576507692307686</v>
      </c>
      <c r="AK14" s="53">
        <v>0</v>
      </c>
      <c r="AL14" s="52">
        <f t="shared" si="1"/>
        <v>0</v>
      </c>
      <c r="AM14" s="53">
        <v>0</v>
      </c>
      <c r="AN14" s="52">
        <f t="shared" si="2"/>
        <v>0</v>
      </c>
      <c r="AO14" s="53">
        <v>0</v>
      </c>
      <c r="AP14" s="52">
        <f t="shared" si="17"/>
        <v>0</v>
      </c>
      <c r="AQ14" s="53">
        <v>0</v>
      </c>
      <c r="AR14" s="53">
        <v>0</v>
      </c>
      <c r="AS14" s="52">
        <f t="shared" si="3"/>
        <v>0</v>
      </c>
      <c r="AT14" s="52">
        <f t="shared" si="9"/>
        <v>0</v>
      </c>
      <c r="AU14" s="52">
        <f t="shared" si="4"/>
        <v>9.0576507692307686</v>
      </c>
      <c r="AV14" s="54">
        <f t="shared" si="10"/>
        <v>0.18692542466510159</v>
      </c>
      <c r="AW14" s="52">
        <f t="shared" si="11"/>
        <v>11.14</v>
      </c>
      <c r="AX14" s="55">
        <v>11.14</v>
      </c>
      <c r="AY14" s="12">
        <v>24.99</v>
      </c>
      <c r="AZ14" s="53">
        <f t="shared" ref="AZ14:AZ17" si="19">(AY14-AX14)/AY14</f>
        <v>0.55422168867547017</v>
      </c>
      <c r="BA14" s="56">
        <f t="shared" si="13"/>
        <v>0.55422168867547017</v>
      </c>
      <c r="BB14" s="57">
        <v>810</v>
      </c>
      <c r="BC14" s="52">
        <f t="shared" si="14"/>
        <v>7336.6971230769223</v>
      </c>
      <c r="BD14" s="52">
        <f t="shared" si="15"/>
        <v>9023.4</v>
      </c>
    </row>
    <row r="15" spans="1:56" ht="100" customHeight="1" x14ac:dyDescent="0.35">
      <c r="A15" s="39">
        <v>16</v>
      </c>
      <c r="B15" s="38"/>
      <c r="C15" s="41" t="s">
        <v>71</v>
      </c>
      <c r="D15" s="38"/>
      <c r="E15" s="38"/>
      <c r="F15" s="38" t="s">
        <v>57</v>
      </c>
      <c r="G15" s="41" t="s">
        <v>72</v>
      </c>
      <c r="H15" s="41" t="s">
        <v>59</v>
      </c>
      <c r="I15" s="38" t="s">
        <v>60</v>
      </c>
      <c r="J15" s="41" t="s">
        <v>73</v>
      </c>
      <c r="K15" s="42" t="s">
        <v>62</v>
      </c>
      <c r="L15" s="38" t="s">
        <v>97</v>
      </c>
      <c r="M15" s="41" t="s">
        <v>75</v>
      </c>
      <c r="N15" s="38"/>
      <c r="O15" s="43" t="s">
        <v>98</v>
      </c>
      <c r="P15" s="38"/>
      <c r="Q15" s="38" t="s">
        <v>66</v>
      </c>
      <c r="R15" s="44">
        <f>'[1]10.29 Miya cost-printed '!H8</f>
        <v>47.5</v>
      </c>
      <c r="S15" s="45">
        <v>8.1</v>
      </c>
      <c r="T15" s="46">
        <f t="shared" si="5"/>
        <v>5.8641975308641978</v>
      </c>
      <c r="U15" s="59">
        <v>5.86</v>
      </c>
      <c r="V15" s="12"/>
      <c r="W15" s="38" t="s">
        <v>67</v>
      </c>
      <c r="X15" s="48">
        <v>44</v>
      </c>
      <c r="Y15" s="48">
        <v>41</v>
      </c>
      <c r="Z15" s="48">
        <v>23</v>
      </c>
      <c r="AA15" s="45">
        <v>5</v>
      </c>
      <c r="AB15" s="11">
        <v>2</v>
      </c>
      <c r="AC15" s="50">
        <f t="shared" si="6"/>
        <v>4.1492000000000001E-2</v>
      </c>
      <c r="AD15" s="51">
        <f t="shared" si="7"/>
        <v>3133.1340981394001</v>
      </c>
      <c r="AE15" s="38">
        <v>2250</v>
      </c>
      <c r="AF15" s="52">
        <f t="shared" si="8"/>
        <v>0.71813076923076935</v>
      </c>
      <c r="AG15" s="41" t="s">
        <v>68</v>
      </c>
      <c r="AH15" s="53">
        <v>0.42799999999999999</v>
      </c>
      <c r="AI15" s="52">
        <f t="shared" si="16"/>
        <v>2.5080800000000001</v>
      </c>
      <c r="AJ15" s="52">
        <f t="shared" si="0"/>
        <v>9.0862107692307692</v>
      </c>
      <c r="AK15" s="53">
        <v>0</v>
      </c>
      <c r="AL15" s="52">
        <f t="shared" si="1"/>
        <v>0</v>
      </c>
      <c r="AM15" s="53">
        <v>0</v>
      </c>
      <c r="AN15" s="52">
        <f t="shared" si="2"/>
        <v>0</v>
      </c>
      <c r="AO15" s="53">
        <v>0</v>
      </c>
      <c r="AP15" s="52">
        <f t="shared" si="17"/>
        <v>0</v>
      </c>
      <c r="AQ15" s="53">
        <v>0</v>
      </c>
      <c r="AR15" s="53">
        <v>0</v>
      </c>
      <c r="AS15" s="52">
        <f t="shared" si="3"/>
        <v>0</v>
      </c>
      <c r="AT15" s="52">
        <f t="shared" si="9"/>
        <v>0</v>
      </c>
      <c r="AU15" s="52">
        <f t="shared" si="4"/>
        <v>9.0862107692307692</v>
      </c>
      <c r="AV15" s="54">
        <f t="shared" si="10"/>
        <v>0.19874684574684573</v>
      </c>
      <c r="AW15" s="52">
        <f t="shared" si="11"/>
        <v>11.34</v>
      </c>
      <c r="AX15" s="55">
        <v>11.34</v>
      </c>
      <c r="AY15" s="12">
        <v>24.99</v>
      </c>
      <c r="AZ15" s="53">
        <f t="shared" si="19"/>
        <v>0.54621848739495793</v>
      </c>
      <c r="BA15" s="56">
        <f t="shared" si="13"/>
        <v>0.54621848739495793</v>
      </c>
      <c r="BB15" s="57">
        <v>810</v>
      </c>
      <c r="BC15" s="52">
        <f t="shared" si="14"/>
        <v>7359.8307230769233</v>
      </c>
      <c r="BD15" s="52">
        <f t="shared" si="15"/>
        <v>9185.4</v>
      </c>
    </row>
    <row r="16" spans="1:56" ht="100" customHeight="1" x14ac:dyDescent="0.35">
      <c r="A16" s="39">
        <v>17</v>
      </c>
      <c r="B16" s="38"/>
      <c r="C16" s="41" t="s">
        <v>79</v>
      </c>
      <c r="D16" s="38"/>
      <c r="E16" s="38"/>
      <c r="F16" s="38" t="s">
        <v>57</v>
      </c>
      <c r="G16" s="41" t="s">
        <v>80</v>
      </c>
      <c r="H16" s="41" t="s">
        <v>59</v>
      </c>
      <c r="I16" s="38" t="s">
        <v>60</v>
      </c>
      <c r="J16" s="41" t="s">
        <v>81</v>
      </c>
      <c r="K16" s="42" t="s">
        <v>62</v>
      </c>
      <c r="L16" s="38" t="s">
        <v>99</v>
      </c>
      <c r="M16" s="41" t="s">
        <v>83</v>
      </c>
      <c r="N16" s="38"/>
      <c r="O16" s="43" t="s">
        <v>100</v>
      </c>
      <c r="P16" s="38"/>
      <c r="Q16" s="38" t="s">
        <v>66</v>
      </c>
      <c r="R16" s="44">
        <f>'[1]10.29 Miya cost-printed '!H12</f>
        <v>50.5</v>
      </c>
      <c r="S16" s="45">
        <v>8.1</v>
      </c>
      <c r="T16" s="46">
        <f t="shared" si="5"/>
        <v>6.2345679012345681</v>
      </c>
      <c r="U16" s="59">
        <v>6.23</v>
      </c>
      <c r="V16" s="12"/>
      <c r="W16" s="38" t="s">
        <v>67</v>
      </c>
      <c r="X16" s="48">
        <v>44</v>
      </c>
      <c r="Y16" s="48">
        <v>41</v>
      </c>
      <c r="Z16" s="48">
        <v>23</v>
      </c>
      <c r="AA16" s="45">
        <v>5</v>
      </c>
      <c r="AB16" s="11">
        <v>2</v>
      </c>
      <c r="AC16" s="50">
        <f t="shared" si="6"/>
        <v>4.1492000000000001E-2</v>
      </c>
      <c r="AD16" s="51">
        <f t="shared" si="7"/>
        <v>3133.1340981394001</v>
      </c>
      <c r="AE16" s="38">
        <v>2250</v>
      </c>
      <c r="AF16" s="52">
        <f t="shared" si="8"/>
        <v>0.71813076923076935</v>
      </c>
      <c r="AG16" s="41" t="s">
        <v>68</v>
      </c>
      <c r="AH16" s="53">
        <v>0.42799999999999999</v>
      </c>
      <c r="AI16" s="52">
        <f t="shared" si="16"/>
        <v>2.6664400000000001</v>
      </c>
      <c r="AJ16" s="52">
        <f t="shared" si="0"/>
        <v>9.6145707692307703</v>
      </c>
      <c r="AK16" s="53">
        <v>0</v>
      </c>
      <c r="AL16" s="52">
        <f t="shared" si="1"/>
        <v>0</v>
      </c>
      <c r="AM16" s="53">
        <v>0</v>
      </c>
      <c r="AN16" s="52">
        <f t="shared" si="2"/>
        <v>0</v>
      </c>
      <c r="AO16" s="53">
        <v>0</v>
      </c>
      <c r="AP16" s="52">
        <f t="shared" si="17"/>
        <v>0</v>
      </c>
      <c r="AQ16" s="53">
        <v>0</v>
      </c>
      <c r="AR16" s="53">
        <v>0</v>
      </c>
      <c r="AS16" s="52">
        <f t="shared" si="3"/>
        <v>0</v>
      </c>
      <c r="AT16" s="52">
        <f t="shared" si="9"/>
        <v>0</v>
      </c>
      <c r="AU16" s="52">
        <f t="shared" si="4"/>
        <v>9.6145707692307703</v>
      </c>
      <c r="AV16" s="54">
        <f t="shared" si="10"/>
        <v>0.21192042875157616</v>
      </c>
      <c r="AW16" s="52">
        <f t="shared" si="11"/>
        <v>12.2</v>
      </c>
      <c r="AX16" s="55">
        <v>12.2</v>
      </c>
      <c r="AY16" s="12">
        <v>24.99</v>
      </c>
      <c r="AZ16" s="53">
        <f t="shared" si="19"/>
        <v>0.51180472188875548</v>
      </c>
      <c r="BA16" s="56">
        <f t="shared" si="13"/>
        <v>0.51180472188875548</v>
      </c>
      <c r="BB16" s="57">
        <v>810</v>
      </c>
      <c r="BC16" s="52">
        <f t="shared" si="14"/>
        <v>7787.802323076924</v>
      </c>
      <c r="BD16" s="52">
        <f t="shared" si="15"/>
        <v>9882</v>
      </c>
    </row>
    <row r="17" spans="1:56" ht="100" customHeight="1" x14ac:dyDescent="0.35">
      <c r="A17" s="39">
        <v>18</v>
      </c>
      <c r="B17" s="38"/>
      <c r="C17" s="41" t="s">
        <v>87</v>
      </c>
      <c r="D17" s="38"/>
      <c r="E17" s="38"/>
      <c r="F17" s="38" t="s">
        <v>57</v>
      </c>
      <c r="G17" s="38" t="s">
        <v>101</v>
      </c>
      <c r="H17" s="41" t="s">
        <v>59</v>
      </c>
      <c r="I17" s="38" t="s">
        <v>60</v>
      </c>
      <c r="J17" s="41" t="s">
        <v>89</v>
      </c>
      <c r="K17" s="42" t="s">
        <v>62</v>
      </c>
      <c r="L17" s="38" t="s">
        <v>97</v>
      </c>
      <c r="M17" s="41" t="s">
        <v>91</v>
      </c>
      <c r="N17" s="38"/>
      <c r="O17" s="43" t="s">
        <v>102</v>
      </c>
      <c r="P17" s="38"/>
      <c r="Q17" s="38" t="s">
        <v>66</v>
      </c>
      <c r="R17" s="44">
        <f>'[1]10.29 Miya cost-printed '!H15</f>
        <v>47.5</v>
      </c>
      <c r="S17" s="45">
        <v>8.1</v>
      </c>
      <c r="T17" s="46">
        <f t="shared" si="5"/>
        <v>5.8641975308641978</v>
      </c>
      <c r="U17" s="59">
        <v>5.86</v>
      </c>
      <c r="V17" s="12"/>
      <c r="W17" s="38" t="s">
        <v>67</v>
      </c>
      <c r="X17" s="48">
        <v>44</v>
      </c>
      <c r="Y17" s="48">
        <v>41</v>
      </c>
      <c r="Z17" s="48">
        <v>23</v>
      </c>
      <c r="AA17" s="45">
        <v>5</v>
      </c>
      <c r="AB17" s="11">
        <v>2</v>
      </c>
      <c r="AC17" s="50">
        <f t="shared" si="6"/>
        <v>4.1492000000000001E-2</v>
      </c>
      <c r="AD17" s="51">
        <f t="shared" si="7"/>
        <v>3133.1340981394001</v>
      </c>
      <c r="AE17" s="38">
        <v>2250</v>
      </c>
      <c r="AF17" s="52">
        <f t="shared" si="8"/>
        <v>0.71813076923076935</v>
      </c>
      <c r="AG17" s="41" t="s">
        <v>68</v>
      </c>
      <c r="AH17" s="53">
        <v>0.42799999999999999</v>
      </c>
      <c r="AI17" s="52">
        <f t="shared" si="16"/>
        <v>2.5080800000000001</v>
      </c>
      <c r="AJ17" s="52">
        <f t="shared" si="0"/>
        <v>9.0862107692307692</v>
      </c>
      <c r="AK17" s="53">
        <v>0</v>
      </c>
      <c r="AL17" s="52">
        <f t="shared" si="1"/>
        <v>0</v>
      </c>
      <c r="AM17" s="53">
        <v>0</v>
      </c>
      <c r="AN17" s="52">
        <f t="shared" si="2"/>
        <v>0</v>
      </c>
      <c r="AO17" s="53">
        <v>0</v>
      </c>
      <c r="AP17" s="52">
        <f t="shared" si="17"/>
        <v>0</v>
      </c>
      <c r="AQ17" s="53">
        <v>0</v>
      </c>
      <c r="AR17" s="53">
        <v>0</v>
      </c>
      <c r="AS17" s="52">
        <f t="shared" si="3"/>
        <v>0</v>
      </c>
      <c r="AT17" s="52">
        <f t="shared" si="9"/>
        <v>0</v>
      </c>
      <c r="AU17" s="52">
        <f t="shared" si="4"/>
        <v>9.0862107692307692</v>
      </c>
      <c r="AV17" s="54">
        <f t="shared" si="10"/>
        <v>0.19874684574684573</v>
      </c>
      <c r="AW17" s="52">
        <f t="shared" si="11"/>
        <v>11.34</v>
      </c>
      <c r="AX17" s="55">
        <v>11.34</v>
      </c>
      <c r="AY17" s="12">
        <v>24.99</v>
      </c>
      <c r="AZ17" s="53">
        <f t="shared" si="19"/>
        <v>0.54621848739495793</v>
      </c>
      <c r="BA17" s="56">
        <f t="shared" si="13"/>
        <v>0.54621848739495793</v>
      </c>
      <c r="BB17" s="57">
        <v>810</v>
      </c>
      <c r="BC17" s="52">
        <f t="shared" si="14"/>
        <v>7359.8307230769233</v>
      </c>
      <c r="BD17" s="52">
        <f t="shared" si="15"/>
        <v>9185.4</v>
      </c>
    </row>
    <row r="18" spans="1:56" ht="38.25" customHeight="1" x14ac:dyDescent="0.35">
      <c r="A18" s="39">
        <v>20</v>
      </c>
      <c r="B18" s="40"/>
      <c r="C18" s="41" t="s">
        <v>103</v>
      </c>
      <c r="D18" s="38"/>
      <c r="E18" s="38"/>
      <c r="F18" s="38" t="s">
        <v>57</v>
      </c>
      <c r="G18" s="41" t="s">
        <v>104</v>
      </c>
      <c r="H18" s="41" t="s">
        <v>59</v>
      </c>
      <c r="I18" s="38" t="s">
        <v>60</v>
      </c>
      <c r="J18" s="41" t="s">
        <v>61</v>
      </c>
      <c r="K18" s="42" t="s">
        <v>62</v>
      </c>
      <c r="L18" s="38" t="s">
        <v>95</v>
      </c>
      <c r="M18" s="41" t="s">
        <v>83</v>
      </c>
      <c r="N18" s="38"/>
      <c r="O18" s="43" t="s">
        <v>105</v>
      </c>
      <c r="P18" s="38"/>
      <c r="Q18" s="38" t="s">
        <v>66</v>
      </c>
      <c r="R18" s="44">
        <f>'[1]10.29 Miya cost-printed '!H19</f>
        <v>47.3</v>
      </c>
      <c r="S18" s="45">
        <v>8.1</v>
      </c>
      <c r="T18" s="46">
        <f t="shared" si="5"/>
        <v>5.8395061728395063</v>
      </c>
      <c r="U18" s="59">
        <v>5.84</v>
      </c>
      <c r="V18" s="12"/>
      <c r="W18" s="38" t="s">
        <v>67</v>
      </c>
      <c r="X18" s="48">
        <v>44</v>
      </c>
      <c r="Y18" s="48">
        <v>41</v>
      </c>
      <c r="Z18" s="48">
        <v>23</v>
      </c>
      <c r="AA18" s="45">
        <v>5</v>
      </c>
      <c r="AB18" s="11">
        <v>2</v>
      </c>
      <c r="AC18" s="50">
        <f t="shared" si="6"/>
        <v>4.1492000000000001E-2</v>
      </c>
      <c r="AD18" s="51">
        <f t="shared" si="7"/>
        <v>3133.1340981394001</v>
      </c>
      <c r="AE18" s="38">
        <v>2250</v>
      </c>
      <c r="AF18" s="52">
        <f t="shared" si="8"/>
        <v>0.71813076923076935</v>
      </c>
      <c r="AG18" s="41" t="s">
        <v>68</v>
      </c>
      <c r="AH18" s="53">
        <v>0.42799999999999999</v>
      </c>
      <c r="AI18" s="52">
        <f t="shared" si="16"/>
        <v>2.49952</v>
      </c>
      <c r="AJ18" s="52">
        <f t="shared" si="0"/>
        <v>9.0576507692307686</v>
      </c>
      <c r="AK18" s="53">
        <v>0</v>
      </c>
      <c r="AL18" s="52">
        <f t="shared" si="1"/>
        <v>0</v>
      </c>
      <c r="AM18" s="53">
        <v>0</v>
      </c>
      <c r="AN18" s="52">
        <f t="shared" si="2"/>
        <v>0</v>
      </c>
      <c r="AO18" s="53">
        <v>0</v>
      </c>
      <c r="AP18" s="52">
        <f t="shared" si="17"/>
        <v>0</v>
      </c>
      <c r="AQ18" s="53">
        <v>0</v>
      </c>
      <c r="AR18" s="53">
        <v>0</v>
      </c>
      <c r="AS18" s="52">
        <f t="shared" si="3"/>
        <v>0</v>
      </c>
      <c r="AT18" s="52">
        <f t="shared" si="9"/>
        <v>0</v>
      </c>
      <c r="AU18" s="52">
        <f t="shared" si="4"/>
        <v>9.0576507692307686</v>
      </c>
      <c r="AV18" s="54">
        <f t="shared" si="10"/>
        <v>0.18692542466510159</v>
      </c>
      <c r="AW18" s="52">
        <f t="shared" si="11"/>
        <v>11.14</v>
      </c>
      <c r="AX18" s="55">
        <v>11.14</v>
      </c>
      <c r="AY18" s="12">
        <v>24.99</v>
      </c>
      <c r="AZ18" s="53">
        <f t="shared" ref="AZ18:AZ23" si="20">(AY18-AX18)/AY18</f>
        <v>0.55422168867547017</v>
      </c>
      <c r="BA18" s="56">
        <f t="shared" si="13"/>
        <v>0.55422168867547017</v>
      </c>
      <c r="BB18" s="60">
        <v>260</v>
      </c>
      <c r="BC18" s="52">
        <f t="shared" si="14"/>
        <v>2354.9892</v>
      </c>
      <c r="BD18" s="52">
        <f t="shared" si="15"/>
        <v>2896.4</v>
      </c>
    </row>
    <row r="19" spans="1:56" ht="38.25" customHeight="1" x14ac:dyDescent="0.35">
      <c r="A19" s="39">
        <v>21</v>
      </c>
      <c r="B19" s="61"/>
      <c r="C19" s="41" t="s">
        <v>103</v>
      </c>
      <c r="D19" s="38"/>
      <c r="E19" s="38"/>
      <c r="F19" s="38" t="s">
        <v>57</v>
      </c>
      <c r="G19" s="41" t="s">
        <v>104</v>
      </c>
      <c r="H19" s="41" t="s">
        <v>59</v>
      </c>
      <c r="I19" s="38" t="s">
        <v>60</v>
      </c>
      <c r="J19" s="41" t="s">
        <v>61</v>
      </c>
      <c r="K19" s="42" t="s">
        <v>62</v>
      </c>
      <c r="L19" s="38" t="s">
        <v>63</v>
      </c>
      <c r="M19" s="41" t="s">
        <v>83</v>
      </c>
      <c r="N19" s="38"/>
      <c r="O19" s="43" t="s">
        <v>106</v>
      </c>
      <c r="P19" s="38"/>
      <c r="Q19" s="38" t="s">
        <v>66</v>
      </c>
      <c r="R19" s="44">
        <f>'[1]10.29 Miya cost-printed '!H20</f>
        <v>60.7</v>
      </c>
      <c r="S19" s="45">
        <v>8.1</v>
      </c>
      <c r="T19" s="46">
        <f t="shared" si="5"/>
        <v>7.4938271604938276</v>
      </c>
      <c r="U19" s="59">
        <v>7.49</v>
      </c>
      <c r="V19" s="12"/>
      <c r="W19" s="38" t="s">
        <v>67</v>
      </c>
      <c r="X19" s="48">
        <v>44</v>
      </c>
      <c r="Y19" s="48">
        <v>41</v>
      </c>
      <c r="Z19" s="48">
        <v>25</v>
      </c>
      <c r="AA19" s="45">
        <v>5.3</v>
      </c>
      <c r="AB19" s="11">
        <v>2</v>
      </c>
      <c r="AC19" s="50">
        <f t="shared" si="6"/>
        <v>4.5100000000000001E-2</v>
      </c>
      <c r="AD19" s="51">
        <f t="shared" si="7"/>
        <v>2882.4833702882484</v>
      </c>
      <c r="AE19" s="38">
        <v>2250</v>
      </c>
      <c r="AF19" s="52">
        <f t="shared" si="8"/>
        <v>0.78057692307692306</v>
      </c>
      <c r="AG19" s="41" t="s">
        <v>68</v>
      </c>
      <c r="AH19" s="53">
        <v>0.42799999999999999</v>
      </c>
      <c r="AI19" s="52">
        <f t="shared" si="16"/>
        <v>3.2057199999999999</v>
      </c>
      <c r="AJ19" s="52">
        <f t="shared" si="0"/>
        <v>11.476296923076923</v>
      </c>
      <c r="AK19" s="53">
        <v>0</v>
      </c>
      <c r="AL19" s="52">
        <f t="shared" si="1"/>
        <v>0</v>
      </c>
      <c r="AM19" s="53">
        <v>0</v>
      </c>
      <c r="AN19" s="52">
        <f t="shared" si="2"/>
        <v>0</v>
      </c>
      <c r="AO19" s="53">
        <v>0</v>
      </c>
      <c r="AP19" s="52">
        <f t="shared" si="17"/>
        <v>0</v>
      </c>
      <c r="AQ19" s="53">
        <v>0</v>
      </c>
      <c r="AR19" s="53">
        <v>0</v>
      </c>
      <c r="AS19" s="52">
        <f t="shared" si="3"/>
        <v>0</v>
      </c>
      <c r="AT19" s="52">
        <f t="shared" si="9"/>
        <v>0</v>
      </c>
      <c r="AU19" s="52">
        <f t="shared" si="4"/>
        <v>11.476296923076923</v>
      </c>
      <c r="AV19" s="54">
        <f t="shared" si="10"/>
        <v>0.20469182792259716</v>
      </c>
      <c r="AW19" s="52">
        <f t="shared" si="11"/>
        <v>14.430000000000001</v>
      </c>
      <c r="AX19" s="55">
        <v>14.43</v>
      </c>
      <c r="AY19" s="12">
        <v>29.99</v>
      </c>
      <c r="AZ19" s="53">
        <f t="shared" si="20"/>
        <v>0.51883961320440142</v>
      </c>
      <c r="BA19" s="56">
        <f t="shared" si="13"/>
        <v>0.51883961320440142</v>
      </c>
      <c r="BB19" s="57">
        <v>700</v>
      </c>
      <c r="BC19" s="52">
        <f t="shared" si="14"/>
        <v>8033.4078461538456</v>
      </c>
      <c r="BD19" s="52">
        <f t="shared" si="15"/>
        <v>10101</v>
      </c>
    </row>
    <row r="20" spans="1:56" ht="38.25" customHeight="1" x14ac:dyDescent="0.35">
      <c r="A20" s="39">
        <v>22</v>
      </c>
      <c r="B20" s="58"/>
      <c r="C20" s="41" t="s">
        <v>103</v>
      </c>
      <c r="D20" s="38"/>
      <c r="E20" s="38"/>
      <c r="F20" s="38" t="s">
        <v>57</v>
      </c>
      <c r="G20" s="41" t="s">
        <v>104</v>
      </c>
      <c r="H20" s="41" t="s">
        <v>59</v>
      </c>
      <c r="I20" s="38" t="s">
        <v>60</v>
      </c>
      <c r="J20" s="41" t="s">
        <v>61</v>
      </c>
      <c r="K20" s="42" t="s">
        <v>62</v>
      </c>
      <c r="L20" s="38" t="s">
        <v>69</v>
      </c>
      <c r="M20" s="41" t="s">
        <v>83</v>
      </c>
      <c r="N20" s="38"/>
      <c r="O20" s="43" t="s">
        <v>107</v>
      </c>
      <c r="P20" s="38"/>
      <c r="Q20" s="38" t="s">
        <v>66</v>
      </c>
      <c r="R20" s="44">
        <f>'[1]10.29 Miya cost-printed '!H21</f>
        <v>69.7</v>
      </c>
      <c r="S20" s="45">
        <v>8.1</v>
      </c>
      <c r="T20" s="46">
        <f t="shared" si="5"/>
        <v>8.6049382716049383</v>
      </c>
      <c r="U20" s="59">
        <v>8.6</v>
      </c>
      <c r="V20" s="12"/>
      <c r="W20" s="38" t="s">
        <v>67</v>
      </c>
      <c r="X20" s="48">
        <v>44</v>
      </c>
      <c r="Y20" s="48">
        <v>41</v>
      </c>
      <c r="Z20" s="48">
        <v>28</v>
      </c>
      <c r="AA20" s="45">
        <v>6.2</v>
      </c>
      <c r="AB20" s="11">
        <v>2</v>
      </c>
      <c r="AC20" s="50">
        <f t="shared" si="6"/>
        <v>5.0512000000000001E-2</v>
      </c>
      <c r="AD20" s="51">
        <f t="shared" si="7"/>
        <v>2573.6458663287931</v>
      </c>
      <c r="AE20" s="38">
        <v>2250</v>
      </c>
      <c r="AF20" s="52">
        <f t="shared" si="8"/>
        <v>0.8742461538461539</v>
      </c>
      <c r="AG20" s="41" t="s">
        <v>68</v>
      </c>
      <c r="AH20" s="53">
        <v>0.42799999999999999</v>
      </c>
      <c r="AI20" s="52">
        <f t="shared" si="16"/>
        <v>3.6807999999999996</v>
      </c>
      <c r="AJ20" s="52">
        <f t="shared" si="0"/>
        <v>13.155046153846152</v>
      </c>
      <c r="AK20" s="53">
        <v>0</v>
      </c>
      <c r="AL20" s="52">
        <f t="shared" si="1"/>
        <v>0</v>
      </c>
      <c r="AM20" s="53">
        <v>0</v>
      </c>
      <c r="AN20" s="52">
        <f t="shared" si="2"/>
        <v>0</v>
      </c>
      <c r="AO20" s="53">
        <v>0</v>
      </c>
      <c r="AP20" s="52">
        <f t="shared" si="17"/>
        <v>0</v>
      </c>
      <c r="AQ20" s="53">
        <v>0</v>
      </c>
      <c r="AR20" s="53">
        <v>0</v>
      </c>
      <c r="AS20" s="52">
        <f t="shared" si="3"/>
        <v>0</v>
      </c>
      <c r="AT20" s="52">
        <f t="shared" si="9"/>
        <v>0</v>
      </c>
      <c r="AU20" s="52">
        <f t="shared" si="4"/>
        <v>13.155046153846152</v>
      </c>
      <c r="AV20" s="54">
        <f t="shared" si="10"/>
        <v>0.21509271158435853</v>
      </c>
      <c r="AW20" s="52">
        <f t="shared" si="11"/>
        <v>16.760000000000002</v>
      </c>
      <c r="AX20" s="55">
        <v>16.760000000000002</v>
      </c>
      <c r="AY20" s="12">
        <v>34.99</v>
      </c>
      <c r="AZ20" s="53">
        <f t="shared" si="20"/>
        <v>0.52100600171477562</v>
      </c>
      <c r="BA20" s="56">
        <f t="shared" si="13"/>
        <v>0.52100600171477562</v>
      </c>
      <c r="BB20" s="57">
        <v>500</v>
      </c>
      <c r="BC20" s="52">
        <f t="shared" si="14"/>
        <v>6577.5230769230766</v>
      </c>
      <c r="BD20" s="52">
        <f t="shared" si="15"/>
        <v>8380</v>
      </c>
    </row>
    <row r="21" spans="1:56" ht="39" customHeight="1" x14ac:dyDescent="0.35">
      <c r="A21" s="39">
        <v>23</v>
      </c>
      <c r="B21" s="40"/>
      <c r="C21" s="41" t="s">
        <v>108</v>
      </c>
      <c r="D21" s="38"/>
      <c r="E21" s="38"/>
      <c r="F21" s="38" t="s">
        <v>57</v>
      </c>
      <c r="G21" s="41" t="s">
        <v>109</v>
      </c>
      <c r="H21" s="41" t="s">
        <v>59</v>
      </c>
      <c r="I21" s="38" t="s">
        <v>60</v>
      </c>
      <c r="J21" s="41" t="s">
        <v>110</v>
      </c>
      <c r="K21" s="42" t="s">
        <v>62</v>
      </c>
      <c r="L21" s="38" t="s">
        <v>97</v>
      </c>
      <c r="M21" s="41" t="s">
        <v>64</v>
      </c>
      <c r="N21" s="38"/>
      <c r="O21" s="43" t="s">
        <v>111</v>
      </c>
      <c r="P21" s="38"/>
      <c r="Q21" s="38" t="s">
        <v>66</v>
      </c>
      <c r="R21" s="44">
        <f>'[1]10.29 Miya cost-printed '!H22</f>
        <v>47.5</v>
      </c>
      <c r="S21" s="45">
        <v>8.1</v>
      </c>
      <c r="T21" s="46">
        <f t="shared" si="5"/>
        <v>5.8641975308641978</v>
      </c>
      <c r="U21" s="59">
        <v>5.86</v>
      </c>
      <c r="V21" s="12"/>
      <c r="W21" s="38" t="s">
        <v>67</v>
      </c>
      <c r="X21" s="48">
        <v>44</v>
      </c>
      <c r="Y21" s="48">
        <v>41</v>
      </c>
      <c r="Z21" s="48">
        <v>23</v>
      </c>
      <c r="AA21" s="45">
        <v>5</v>
      </c>
      <c r="AB21" s="11">
        <v>2</v>
      </c>
      <c r="AC21" s="50">
        <f t="shared" si="6"/>
        <v>4.1492000000000001E-2</v>
      </c>
      <c r="AD21" s="51">
        <f t="shared" si="7"/>
        <v>3133.1340981394001</v>
      </c>
      <c r="AE21" s="38">
        <v>2250</v>
      </c>
      <c r="AF21" s="52">
        <f t="shared" si="8"/>
        <v>0.71813076923076935</v>
      </c>
      <c r="AG21" s="41" t="s">
        <v>68</v>
      </c>
      <c r="AH21" s="53">
        <v>0.42799999999999999</v>
      </c>
      <c r="AI21" s="52">
        <f t="shared" si="16"/>
        <v>2.5080800000000001</v>
      </c>
      <c r="AJ21" s="52">
        <f t="shared" si="0"/>
        <v>9.0862107692307692</v>
      </c>
      <c r="AK21" s="53">
        <v>0</v>
      </c>
      <c r="AL21" s="52">
        <f t="shared" si="1"/>
        <v>0</v>
      </c>
      <c r="AM21" s="53">
        <v>0</v>
      </c>
      <c r="AN21" s="52">
        <f t="shared" si="2"/>
        <v>0</v>
      </c>
      <c r="AO21" s="53">
        <v>0</v>
      </c>
      <c r="AP21" s="52">
        <f t="shared" si="17"/>
        <v>0</v>
      </c>
      <c r="AQ21" s="53">
        <v>0</v>
      </c>
      <c r="AR21" s="53">
        <v>0</v>
      </c>
      <c r="AS21" s="52">
        <f t="shared" si="3"/>
        <v>0</v>
      </c>
      <c r="AT21" s="52">
        <f t="shared" si="9"/>
        <v>0</v>
      </c>
      <c r="AU21" s="52">
        <f t="shared" si="4"/>
        <v>9.0862107692307692</v>
      </c>
      <c r="AV21" s="54">
        <f t="shared" si="10"/>
        <v>0.19874684574684573</v>
      </c>
      <c r="AW21" s="52">
        <f t="shared" si="11"/>
        <v>11.34</v>
      </c>
      <c r="AX21" s="55">
        <v>11.34</v>
      </c>
      <c r="AY21" s="12">
        <v>24.99</v>
      </c>
      <c r="AZ21" s="53">
        <f t="shared" si="20"/>
        <v>0.54621848739495793</v>
      </c>
      <c r="BA21" s="56">
        <f t="shared" si="13"/>
        <v>0.54621848739495793</v>
      </c>
      <c r="BB21" s="60">
        <v>260</v>
      </c>
      <c r="BC21" s="52">
        <f t="shared" si="14"/>
        <v>2362.4148</v>
      </c>
      <c r="BD21" s="52">
        <f t="shared" si="15"/>
        <v>2948.4</v>
      </c>
    </row>
    <row r="22" spans="1:56" ht="39" customHeight="1" x14ac:dyDescent="0.35">
      <c r="A22" s="39">
        <v>24</v>
      </c>
      <c r="B22" s="61"/>
      <c r="C22" s="41" t="s">
        <v>108</v>
      </c>
      <c r="D22" s="38"/>
      <c r="E22" s="38"/>
      <c r="F22" s="38" t="s">
        <v>57</v>
      </c>
      <c r="G22" s="41" t="s">
        <v>109</v>
      </c>
      <c r="H22" s="41" t="s">
        <v>59</v>
      </c>
      <c r="I22" s="38" t="s">
        <v>60</v>
      </c>
      <c r="J22" s="41" t="s">
        <v>110</v>
      </c>
      <c r="K22" s="42" t="s">
        <v>62</v>
      </c>
      <c r="L22" s="38" t="s">
        <v>112</v>
      </c>
      <c r="M22" s="41" t="s">
        <v>64</v>
      </c>
      <c r="N22" s="38"/>
      <c r="O22" s="43" t="s">
        <v>113</v>
      </c>
      <c r="P22" s="38"/>
      <c r="Q22" s="38" t="s">
        <v>66</v>
      </c>
      <c r="R22" s="44">
        <f>'[1]10.29 Miya cost-printed '!H23</f>
        <v>61.2</v>
      </c>
      <c r="S22" s="45">
        <v>8.1</v>
      </c>
      <c r="T22" s="46">
        <f t="shared" si="5"/>
        <v>7.5555555555555562</v>
      </c>
      <c r="U22" s="59">
        <v>7.56</v>
      </c>
      <c r="V22" s="12"/>
      <c r="W22" s="38" t="s">
        <v>67</v>
      </c>
      <c r="X22" s="48">
        <v>44</v>
      </c>
      <c r="Y22" s="48">
        <v>41</v>
      </c>
      <c r="Z22" s="48">
        <v>25</v>
      </c>
      <c r="AA22" s="45">
        <v>5.3</v>
      </c>
      <c r="AB22" s="11">
        <v>2</v>
      </c>
      <c r="AC22" s="50">
        <f t="shared" si="6"/>
        <v>4.5100000000000001E-2</v>
      </c>
      <c r="AD22" s="51">
        <f t="shared" si="7"/>
        <v>2882.4833702882484</v>
      </c>
      <c r="AE22" s="38">
        <v>2250</v>
      </c>
      <c r="AF22" s="52">
        <f t="shared" si="8"/>
        <v>0.78057692307692306</v>
      </c>
      <c r="AG22" s="41" t="s">
        <v>68</v>
      </c>
      <c r="AH22" s="53">
        <v>0.42799999999999999</v>
      </c>
      <c r="AI22" s="52">
        <f t="shared" si="16"/>
        <v>3.2356799999999999</v>
      </c>
      <c r="AJ22" s="52">
        <f t="shared" si="0"/>
        <v>11.576256923076922</v>
      </c>
      <c r="AK22" s="53">
        <v>0</v>
      </c>
      <c r="AL22" s="52">
        <f t="shared" si="1"/>
        <v>0</v>
      </c>
      <c r="AM22" s="53">
        <v>0</v>
      </c>
      <c r="AN22" s="52">
        <f t="shared" si="2"/>
        <v>0</v>
      </c>
      <c r="AO22" s="53">
        <v>0</v>
      </c>
      <c r="AP22" s="52">
        <f t="shared" si="17"/>
        <v>0</v>
      </c>
      <c r="AQ22" s="53">
        <v>0</v>
      </c>
      <c r="AR22" s="53">
        <v>0</v>
      </c>
      <c r="AS22" s="52">
        <f t="shared" si="3"/>
        <v>0</v>
      </c>
      <c r="AT22" s="52">
        <f t="shared" si="9"/>
        <v>0</v>
      </c>
      <c r="AU22" s="52">
        <f t="shared" si="4"/>
        <v>11.576256923076922</v>
      </c>
      <c r="AV22" s="54">
        <f t="shared" si="10"/>
        <v>0.20710569020021077</v>
      </c>
      <c r="AW22" s="52">
        <f t="shared" si="11"/>
        <v>14.6</v>
      </c>
      <c r="AX22" s="55">
        <v>14.6</v>
      </c>
      <c r="AY22" s="12">
        <v>29.99</v>
      </c>
      <c r="AZ22" s="53">
        <f t="shared" si="20"/>
        <v>0.51317105701900634</v>
      </c>
      <c r="BA22" s="56">
        <f t="shared" si="13"/>
        <v>0.51317105701900634</v>
      </c>
      <c r="BB22" s="57">
        <v>700</v>
      </c>
      <c r="BC22" s="52">
        <f t="shared" si="14"/>
        <v>8103.3798461538454</v>
      </c>
      <c r="BD22" s="52">
        <f t="shared" si="15"/>
        <v>10220</v>
      </c>
    </row>
    <row r="23" spans="1:56" ht="39" customHeight="1" x14ac:dyDescent="0.35">
      <c r="A23" s="39">
        <v>25</v>
      </c>
      <c r="B23" s="58"/>
      <c r="C23" s="41" t="s">
        <v>108</v>
      </c>
      <c r="D23" s="38"/>
      <c r="E23" s="38"/>
      <c r="F23" s="38" t="s">
        <v>57</v>
      </c>
      <c r="G23" s="41" t="s">
        <v>109</v>
      </c>
      <c r="H23" s="41" t="s">
        <v>59</v>
      </c>
      <c r="I23" s="38" t="s">
        <v>60</v>
      </c>
      <c r="J23" s="41" t="s">
        <v>110</v>
      </c>
      <c r="K23" s="42" t="s">
        <v>62</v>
      </c>
      <c r="L23" s="38" t="s">
        <v>77</v>
      </c>
      <c r="M23" s="41" t="s">
        <v>64</v>
      </c>
      <c r="N23" s="38"/>
      <c r="O23" s="43" t="s">
        <v>114</v>
      </c>
      <c r="P23" s="38"/>
      <c r="Q23" s="38" t="s">
        <v>66</v>
      </c>
      <c r="R23" s="44">
        <f>'[1]10.29 Miya cost-printed '!H24</f>
        <v>70.5</v>
      </c>
      <c r="S23" s="45">
        <v>8.1</v>
      </c>
      <c r="T23" s="46">
        <f t="shared" si="5"/>
        <v>8.7037037037037042</v>
      </c>
      <c r="U23" s="59">
        <v>8.6999999999999993</v>
      </c>
      <c r="V23" s="12"/>
      <c r="W23" s="38" t="s">
        <v>67</v>
      </c>
      <c r="X23" s="48">
        <v>44</v>
      </c>
      <c r="Y23" s="48">
        <v>41</v>
      </c>
      <c r="Z23" s="48">
        <v>28</v>
      </c>
      <c r="AA23" s="45">
        <v>6.2</v>
      </c>
      <c r="AB23" s="11">
        <v>2</v>
      </c>
      <c r="AC23" s="50">
        <f t="shared" si="6"/>
        <v>5.0512000000000001E-2</v>
      </c>
      <c r="AD23" s="51">
        <f t="shared" si="7"/>
        <v>2573.6458663287931</v>
      </c>
      <c r="AE23" s="38">
        <v>2250</v>
      </c>
      <c r="AF23" s="52">
        <f t="shared" si="8"/>
        <v>0.8742461538461539</v>
      </c>
      <c r="AG23" s="41" t="s">
        <v>68</v>
      </c>
      <c r="AH23" s="53">
        <v>0.42799999999999999</v>
      </c>
      <c r="AI23" s="52">
        <f t="shared" si="16"/>
        <v>3.7235999999999998</v>
      </c>
      <c r="AJ23" s="52">
        <f t="shared" si="0"/>
        <v>13.297846153846153</v>
      </c>
      <c r="AK23" s="53">
        <v>0</v>
      </c>
      <c r="AL23" s="52">
        <f t="shared" si="1"/>
        <v>0</v>
      </c>
      <c r="AM23" s="53">
        <v>0</v>
      </c>
      <c r="AN23" s="52">
        <f t="shared" si="2"/>
        <v>0</v>
      </c>
      <c r="AO23" s="53">
        <v>0</v>
      </c>
      <c r="AP23" s="52">
        <f t="shared" si="17"/>
        <v>0</v>
      </c>
      <c r="AQ23" s="53">
        <v>0</v>
      </c>
      <c r="AR23" s="53">
        <v>0</v>
      </c>
      <c r="AS23" s="52">
        <f t="shared" si="3"/>
        <v>0</v>
      </c>
      <c r="AT23" s="52">
        <f t="shared" si="9"/>
        <v>0</v>
      </c>
      <c r="AU23" s="52">
        <f t="shared" si="4"/>
        <v>13.297846153846153</v>
      </c>
      <c r="AV23" s="54">
        <f t="shared" si="10"/>
        <v>0.22325664989216398</v>
      </c>
      <c r="AW23" s="52">
        <f t="shared" si="11"/>
        <v>17.12</v>
      </c>
      <c r="AX23" s="55">
        <v>17.12</v>
      </c>
      <c r="AY23" s="12">
        <v>34.99</v>
      </c>
      <c r="AZ23" s="53">
        <f t="shared" si="20"/>
        <v>0.51071734781366107</v>
      </c>
      <c r="BA23" s="56">
        <f t="shared" si="13"/>
        <v>0.51071734781366107</v>
      </c>
      <c r="BB23" s="57">
        <v>500</v>
      </c>
      <c r="BC23" s="52">
        <f t="shared" si="14"/>
        <v>6648.9230769230771</v>
      </c>
      <c r="BD23" s="52">
        <f t="shared" si="15"/>
        <v>8560</v>
      </c>
    </row>
    <row r="24" spans="1:56" ht="69.75" customHeight="1" x14ac:dyDescent="0.35">
      <c r="A24" s="39">
        <v>27</v>
      </c>
      <c r="B24" s="40"/>
      <c r="C24" s="41" t="s">
        <v>115</v>
      </c>
      <c r="D24" s="38"/>
      <c r="E24" s="38"/>
      <c r="F24" s="38" t="s">
        <v>57</v>
      </c>
      <c r="G24" s="41" t="s">
        <v>116</v>
      </c>
      <c r="H24" s="41" t="s">
        <v>117</v>
      </c>
      <c r="I24" s="41" t="s">
        <v>118</v>
      </c>
      <c r="J24" s="41" t="s">
        <v>119</v>
      </c>
      <c r="K24" s="42" t="s">
        <v>62</v>
      </c>
      <c r="L24" s="38" t="s">
        <v>82</v>
      </c>
      <c r="M24" s="41" t="s">
        <v>120</v>
      </c>
      <c r="N24" s="38"/>
      <c r="O24" s="43" t="s">
        <v>121</v>
      </c>
      <c r="P24" s="38"/>
      <c r="Q24" s="38" t="s">
        <v>66</v>
      </c>
      <c r="R24" s="44">
        <f>'[1]Emb cost '!G18</f>
        <v>76.44</v>
      </c>
      <c r="S24" s="45">
        <v>8.1</v>
      </c>
      <c r="T24" s="46">
        <f t="shared" si="5"/>
        <v>9.4370370370370367</v>
      </c>
      <c r="U24" s="59">
        <v>9.44</v>
      </c>
      <c r="V24" s="12"/>
      <c r="W24" s="38" t="s">
        <v>67</v>
      </c>
      <c r="X24" s="48">
        <v>44</v>
      </c>
      <c r="Y24" s="48">
        <v>41</v>
      </c>
      <c r="Z24" s="48">
        <v>27</v>
      </c>
      <c r="AA24" s="45">
        <v>5.3</v>
      </c>
      <c r="AB24" s="11">
        <v>2</v>
      </c>
      <c r="AC24" s="50">
        <f t="shared" si="6"/>
        <v>4.8708000000000001E-2</v>
      </c>
      <c r="AD24" s="51">
        <f t="shared" si="7"/>
        <v>2668.9660836002299</v>
      </c>
      <c r="AE24" s="38">
        <v>2250</v>
      </c>
      <c r="AF24" s="52">
        <f t="shared" si="8"/>
        <v>0.84302307692307688</v>
      </c>
      <c r="AG24" s="41" t="s">
        <v>68</v>
      </c>
      <c r="AH24" s="53">
        <v>0.42799999999999999</v>
      </c>
      <c r="AI24" s="52">
        <f t="shared" si="16"/>
        <v>4.0403199999999995</v>
      </c>
      <c r="AJ24" s="52">
        <f t="shared" si="0"/>
        <v>14.323343076923075</v>
      </c>
      <c r="AK24" s="53">
        <v>0</v>
      </c>
      <c r="AL24" s="52">
        <f t="shared" si="1"/>
        <v>0</v>
      </c>
      <c r="AM24" s="53">
        <v>0</v>
      </c>
      <c r="AN24" s="52">
        <f t="shared" si="2"/>
        <v>0</v>
      </c>
      <c r="AO24" s="53">
        <v>0</v>
      </c>
      <c r="AP24" s="52">
        <f t="shared" si="17"/>
        <v>0</v>
      </c>
      <c r="AQ24" s="53">
        <v>0</v>
      </c>
      <c r="AR24" s="53">
        <v>0</v>
      </c>
      <c r="AS24" s="52">
        <f t="shared" si="3"/>
        <v>0</v>
      </c>
      <c r="AT24" s="52">
        <f t="shared" si="9"/>
        <v>0</v>
      </c>
      <c r="AU24" s="52">
        <f t="shared" si="4"/>
        <v>14.323343076923075</v>
      </c>
      <c r="AV24" s="54">
        <f t="shared" si="10"/>
        <v>0.1574504072398191</v>
      </c>
      <c r="AW24" s="52">
        <f t="shared" si="11"/>
        <v>16.999999999999996</v>
      </c>
      <c r="AX24" s="55">
        <v>17</v>
      </c>
      <c r="AY24" s="12">
        <v>34.99</v>
      </c>
      <c r="AZ24" s="53">
        <f t="shared" ref="AZ24:AZ27" si="21">(AY24-AX24)/AY24</f>
        <v>0.51414689911403266</v>
      </c>
      <c r="BA24" s="56">
        <f t="shared" si="13"/>
        <v>0.51414689911403266</v>
      </c>
      <c r="BB24" s="57">
        <v>780</v>
      </c>
      <c r="BC24" s="52">
        <f t="shared" si="14"/>
        <v>11172.207599999998</v>
      </c>
      <c r="BD24" s="52">
        <f t="shared" si="15"/>
        <v>13260</v>
      </c>
    </row>
    <row r="25" spans="1:56" ht="69.75" customHeight="1" x14ac:dyDescent="0.35">
      <c r="A25" s="39">
        <v>28</v>
      </c>
      <c r="B25" s="58"/>
      <c r="C25" s="41" t="s">
        <v>115</v>
      </c>
      <c r="D25" s="38"/>
      <c r="E25" s="38"/>
      <c r="F25" s="38" t="s">
        <v>57</v>
      </c>
      <c r="G25" s="41" t="s">
        <v>116</v>
      </c>
      <c r="H25" s="41" t="s">
        <v>117</v>
      </c>
      <c r="I25" s="41" t="s">
        <v>118</v>
      </c>
      <c r="J25" s="41" t="s">
        <v>119</v>
      </c>
      <c r="K25" s="42" t="s">
        <v>62</v>
      </c>
      <c r="L25" s="38" t="s">
        <v>85</v>
      </c>
      <c r="M25" s="41" t="s">
        <v>120</v>
      </c>
      <c r="N25" s="38"/>
      <c r="O25" s="43" t="s">
        <v>122</v>
      </c>
      <c r="P25" s="38"/>
      <c r="Q25" s="38" t="s">
        <v>66</v>
      </c>
      <c r="R25" s="44">
        <f>'[1]Emb cost '!G19</f>
        <v>94</v>
      </c>
      <c r="S25" s="45">
        <v>8.1</v>
      </c>
      <c r="T25" s="46">
        <f t="shared" si="5"/>
        <v>11.604938271604938</v>
      </c>
      <c r="U25" s="59">
        <v>11.6</v>
      </c>
      <c r="V25" s="12"/>
      <c r="W25" s="38" t="s">
        <v>67</v>
      </c>
      <c r="X25" s="48">
        <v>44</v>
      </c>
      <c r="Y25" s="48">
        <v>41</v>
      </c>
      <c r="Z25" s="48">
        <v>30</v>
      </c>
      <c r="AA25" s="45">
        <v>6.2</v>
      </c>
      <c r="AB25" s="11">
        <v>2</v>
      </c>
      <c r="AC25" s="50">
        <f t="shared" si="6"/>
        <v>5.4120000000000001E-2</v>
      </c>
      <c r="AD25" s="51">
        <f t="shared" si="7"/>
        <v>2402.0694752402069</v>
      </c>
      <c r="AE25" s="38">
        <v>2250</v>
      </c>
      <c r="AF25" s="52">
        <f t="shared" si="8"/>
        <v>0.93669230769230771</v>
      </c>
      <c r="AG25" s="41" t="s">
        <v>68</v>
      </c>
      <c r="AH25" s="53">
        <v>0.42799999999999999</v>
      </c>
      <c r="AI25" s="52">
        <f t="shared" si="16"/>
        <v>4.9647999999999994</v>
      </c>
      <c r="AJ25" s="52">
        <f t="shared" si="0"/>
        <v>17.501492307692306</v>
      </c>
      <c r="AK25" s="53">
        <v>0</v>
      </c>
      <c r="AL25" s="52">
        <f t="shared" si="1"/>
        <v>0</v>
      </c>
      <c r="AM25" s="53">
        <v>0</v>
      </c>
      <c r="AN25" s="52">
        <f t="shared" si="2"/>
        <v>0</v>
      </c>
      <c r="AO25" s="53">
        <v>0</v>
      </c>
      <c r="AP25" s="52">
        <f t="shared" si="17"/>
        <v>0</v>
      </c>
      <c r="AQ25" s="53">
        <v>0</v>
      </c>
      <c r="AR25" s="53">
        <v>0</v>
      </c>
      <c r="AS25" s="52">
        <f t="shared" si="3"/>
        <v>0</v>
      </c>
      <c r="AT25" s="52">
        <f t="shared" si="9"/>
        <v>0</v>
      </c>
      <c r="AU25" s="52">
        <f t="shared" si="4"/>
        <v>17.501492307692306</v>
      </c>
      <c r="AV25" s="54">
        <f t="shared" si="10"/>
        <v>0.12492538461538469</v>
      </c>
      <c r="AW25" s="52">
        <f t="shared" si="11"/>
        <v>20.000000000000004</v>
      </c>
      <c r="AX25" s="55">
        <v>20</v>
      </c>
      <c r="AY25" s="12">
        <v>39.99</v>
      </c>
      <c r="AZ25" s="53">
        <f t="shared" si="21"/>
        <v>0.49987496874218557</v>
      </c>
      <c r="BA25" s="56">
        <f t="shared" si="13"/>
        <v>0.49987496874218557</v>
      </c>
      <c r="BB25" s="57">
        <v>520</v>
      </c>
      <c r="BC25" s="52">
        <f t="shared" si="14"/>
        <v>9100.7759999999998</v>
      </c>
      <c r="BD25" s="52">
        <f t="shared" si="15"/>
        <v>10400</v>
      </c>
    </row>
    <row r="26" spans="1:56" ht="69.75" customHeight="1" x14ac:dyDescent="0.35">
      <c r="A26" s="39">
        <v>29</v>
      </c>
      <c r="B26" s="40"/>
      <c r="C26" s="41" t="s">
        <v>123</v>
      </c>
      <c r="D26" s="38"/>
      <c r="E26" s="38"/>
      <c r="F26" s="38" t="s">
        <v>57</v>
      </c>
      <c r="G26" s="41" t="s">
        <v>124</v>
      </c>
      <c r="H26" s="41" t="s">
        <v>117</v>
      </c>
      <c r="I26" s="41" t="s">
        <v>118</v>
      </c>
      <c r="J26" s="41" t="s">
        <v>125</v>
      </c>
      <c r="K26" s="42" t="s">
        <v>62</v>
      </c>
      <c r="L26" s="38" t="s">
        <v>126</v>
      </c>
      <c r="M26" s="41" t="s">
        <v>127</v>
      </c>
      <c r="N26" s="38"/>
      <c r="O26" s="43" t="s">
        <v>128</v>
      </c>
      <c r="P26" s="38"/>
      <c r="Q26" s="38" t="s">
        <v>66</v>
      </c>
      <c r="R26" s="44">
        <f>'[1]Emb cost '!G6</f>
        <v>74.5</v>
      </c>
      <c r="S26" s="45">
        <v>8.1</v>
      </c>
      <c r="T26" s="46">
        <f t="shared" si="5"/>
        <v>9.1975308641975317</v>
      </c>
      <c r="U26" s="59">
        <v>9.1999999999999993</v>
      </c>
      <c r="V26" s="12"/>
      <c r="W26" s="38" t="s">
        <v>67</v>
      </c>
      <c r="X26" s="48">
        <v>44</v>
      </c>
      <c r="Y26" s="48">
        <v>41</v>
      </c>
      <c r="Z26" s="48">
        <v>28</v>
      </c>
      <c r="AA26" s="45">
        <v>5.3</v>
      </c>
      <c r="AB26" s="11">
        <v>2</v>
      </c>
      <c r="AC26" s="50">
        <f t="shared" si="6"/>
        <v>5.0512000000000001E-2</v>
      </c>
      <c r="AD26" s="51">
        <f t="shared" si="7"/>
        <v>2573.6458663287931</v>
      </c>
      <c r="AE26" s="38">
        <v>2250</v>
      </c>
      <c r="AF26" s="52">
        <f t="shared" si="8"/>
        <v>0.8742461538461539</v>
      </c>
      <c r="AG26" s="41" t="s">
        <v>68</v>
      </c>
      <c r="AH26" s="53">
        <v>0.42799999999999999</v>
      </c>
      <c r="AI26" s="52">
        <f t="shared" si="16"/>
        <v>3.9375999999999998</v>
      </c>
      <c r="AJ26" s="52">
        <f t="shared" si="0"/>
        <v>14.011846153846154</v>
      </c>
      <c r="AK26" s="53">
        <v>0</v>
      </c>
      <c r="AL26" s="52">
        <f t="shared" si="1"/>
        <v>0</v>
      </c>
      <c r="AM26" s="53">
        <v>0</v>
      </c>
      <c r="AN26" s="52">
        <f t="shared" si="2"/>
        <v>0</v>
      </c>
      <c r="AO26" s="53">
        <v>0</v>
      </c>
      <c r="AP26" s="52">
        <f t="shared" si="17"/>
        <v>0</v>
      </c>
      <c r="AQ26" s="53">
        <v>0</v>
      </c>
      <c r="AR26" s="53">
        <v>0</v>
      </c>
      <c r="AS26" s="52">
        <f t="shared" si="3"/>
        <v>0</v>
      </c>
      <c r="AT26" s="52">
        <f t="shared" si="9"/>
        <v>0</v>
      </c>
      <c r="AU26" s="52">
        <f t="shared" si="4"/>
        <v>14.011846153846154</v>
      </c>
      <c r="AV26" s="54">
        <f t="shared" si="10"/>
        <v>0.17577375565610859</v>
      </c>
      <c r="AW26" s="52">
        <f t="shared" si="11"/>
        <v>16.999999999999996</v>
      </c>
      <c r="AX26" s="55">
        <v>17</v>
      </c>
      <c r="AY26" s="12">
        <v>34.99</v>
      </c>
      <c r="AZ26" s="53">
        <f t="shared" si="21"/>
        <v>0.51414689911403266</v>
      </c>
      <c r="BA26" s="56">
        <f t="shared" si="13"/>
        <v>0.51414689911403266</v>
      </c>
      <c r="BB26" s="57">
        <v>780</v>
      </c>
      <c r="BC26" s="52">
        <f t="shared" si="14"/>
        <v>10929.24</v>
      </c>
      <c r="BD26" s="52">
        <f t="shared" si="15"/>
        <v>13260</v>
      </c>
    </row>
    <row r="27" spans="1:56" ht="69.75" customHeight="1" x14ac:dyDescent="0.35">
      <c r="A27" s="39">
        <v>30</v>
      </c>
      <c r="B27" s="58"/>
      <c r="C27" s="41" t="s">
        <v>123</v>
      </c>
      <c r="D27" s="38"/>
      <c r="E27" s="38"/>
      <c r="F27" s="38" t="s">
        <v>57</v>
      </c>
      <c r="G27" s="41" t="s">
        <v>124</v>
      </c>
      <c r="H27" s="41" t="s">
        <v>117</v>
      </c>
      <c r="I27" s="41" t="s">
        <v>118</v>
      </c>
      <c r="J27" s="41" t="s">
        <v>125</v>
      </c>
      <c r="K27" s="42" t="s">
        <v>62</v>
      </c>
      <c r="L27" s="38" t="s">
        <v>129</v>
      </c>
      <c r="M27" s="41" t="s">
        <v>127</v>
      </c>
      <c r="N27" s="38"/>
      <c r="O27" s="43" t="s">
        <v>130</v>
      </c>
      <c r="P27" s="38"/>
      <c r="Q27" s="38" t="s">
        <v>66</v>
      </c>
      <c r="R27" s="44">
        <f>'[1]Emb cost '!G7</f>
        <v>84.6</v>
      </c>
      <c r="S27" s="45">
        <v>8.1</v>
      </c>
      <c r="T27" s="46">
        <f t="shared" si="5"/>
        <v>10.444444444444445</v>
      </c>
      <c r="U27" s="59">
        <v>10.44</v>
      </c>
      <c r="V27" s="12"/>
      <c r="W27" s="38" t="s">
        <v>67</v>
      </c>
      <c r="X27" s="48">
        <v>44</v>
      </c>
      <c r="Y27" s="48">
        <v>41</v>
      </c>
      <c r="Z27" s="48">
        <v>30</v>
      </c>
      <c r="AA27" s="45">
        <v>6.2</v>
      </c>
      <c r="AB27" s="11">
        <v>2</v>
      </c>
      <c r="AC27" s="50">
        <f t="shared" si="6"/>
        <v>5.4120000000000001E-2</v>
      </c>
      <c r="AD27" s="51">
        <f t="shared" si="7"/>
        <v>2402.0694752402069</v>
      </c>
      <c r="AE27" s="38">
        <v>2250</v>
      </c>
      <c r="AF27" s="52">
        <f t="shared" si="8"/>
        <v>0.93669230769230771</v>
      </c>
      <c r="AG27" s="41" t="s">
        <v>68</v>
      </c>
      <c r="AH27" s="53">
        <v>0.42799999999999999</v>
      </c>
      <c r="AI27" s="52">
        <f t="shared" si="16"/>
        <v>4.4683199999999994</v>
      </c>
      <c r="AJ27" s="52">
        <f t="shared" si="0"/>
        <v>15.845012307692308</v>
      </c>
      <c r="AK27" s="53">
        <v>0</v>
      </c>
      <c r="AL27" s="52">
        <f t="shared" si="1"/>
        <v>0</v>
      </c>
      <c r="AM27" s="53">
        <v>0</v>
      </c>
      <c r="AN27" s="52">
        <f t="shared" si="2"/>
        <v>0</v>
      </c>
      <c r="AO27" s="53">
        <v>0</v>
      </c>
      <c r="AP27" s="52">
        <f t="shared" si="17"/>
        <v>0</v>
      </c>
      <c r="AQ27" s="53">
        <v>0</v>
      </c>
      <c r="AR27" s="53">
        <v>0</v>
      </c>
      <c r="AS27" s="52">
        <f t="shared" si="3"/>
        <v>0</v>
      </c>
      <c r="AT27" s="52">
        <f t="shared" si="9"/>
        <v>0</v>
      </c>
      <c r="AU27" s="52">
        <f t="shared" si="4"/>
        <v>15.845012307692308</v>
      </c>
      <c r="AV27" s="54">
        <f t="shared" si="10"/>
        <v>0.20774938461538461</v>
      </c>
      <c r="AW27" s="52">
        <f t="shared" si="11"/>
        <v>20.000000000000004</v>
      </c>
      <c r="AX27" s="55">
        <v>20</v>
      </c>
      <c r="AY27" s="12">
        <v>39.99</v>
      </c>
      <c r="AZ27" s="53">
        <f t="shared" si="21"/>
        <v>0.49987496874218557</v>
      </c>
      <c r="BA27" s="56">
        <f t="shared" si="13"/>
        <v>0.49987496874218557</v>
      </c>
      <c r="BB27" s="57">
        <v>520</v>
      </c>
      <c r="BC27" s="52">
        <f t="shared" si="14"/>
        <v>8239.4063999999998</v>
      </c>
      <c r="BD27" s="52">
        <f t="shared" si="15"/>
        <v>10400</v>
      </c>
    </row>
    <row r="28" spans="1:56" ht="57" customHeight="1" x14ac:dyDescent="0.35">
      <c r="A28" s="39">
        <v>32</v>
      </c>
      <c r="B28" s="40"/>
      <c r="C28" s="41" t="s">
        <v>123</v>
      </c>
      <c r="D28" s="38"/>
      <c r="E28" s="38"/>
      <c r="F28" s="38" t="s">
        <v>57</v>
      </c>
      <c r="G28" s="41" t="s">
        <v>131</v>
      </c>
      <c r="H28" s="41" t="s">
        <v>117</v>
      </c>
      <c r="I28" s="41" t="s">
        <v>118</v>
      </c>
      <c r="J28" s="41" t="s">
        <v>125</v>
      </c>
      <c r="K28" s="42" t="s">
        <v>62</v>
      </c>
      <c r="L28" s="38" t="s">
        <v>126</v>
      </c>
      <c r="M28" s="41" t="s">
        <v>132</v>
      </c>
      <c r="N28" s="38"/>
      <c r="O28" s="43" t="s">
        <v>133</v>
      </c>
      <c r="P28" s="38"/>
      <c r="Q28" s="38" t="s">
        <v>66</v>
      </c>
      <c r="R28" s="44">
        <f>'[1]Emb cost '!G6</f>
        <v>74.5</v>
      </c>
      <c r="S28" s="45">
        <v>8.1</v>
      </c>
      <c r="T28" s="46">
        <f t="shared" si="5"/>
        <v>9.1975308641975317</v>
      </c>
      <c r="U28" s="59">
        <v>9.1999999999999993</v>
      </c>
      <c r="V28" s="12"/>
      <c r="W28" s="38" t="s">
        <v>67</v>
      </c>
      <c r="X28" s="48">
        <v>44</v>
      </c>
      <c r="Y28" s="48">
        <v>41</v>
      </c>
      <c r="Z28" s="48">
        <v>28</v>
      </c>
      <c r="AA28" s="45">
        <v>5.3</v>
      </c>
      <c r="AB28" s="11">
        <v>2</v>
      </c>
      <c r="AC28" s="50">
        <f t="shared" si="6"/>
        <v>5.0512000000000001E-2</v>
      </c>
      <c r="AD28" s="51">
        <f t="shared" si="7"/>
        <v>2573.6458663287931</v>
      </c>
      <c r="AE28" s="38">
        <v>2250</v>
      </c>
      <c r="AF28" s="52">
        <f t="shared" si="8"/>
        <v>0.8742461538461539</v>
      </c>
      <c r="AG28" s="41" t="s">
        <v>68</v>
      </c>
      <c r="AH28" s="53">
        <v>0.42799999999999999</v>
      </c>
      <c r="AI28" s="52">
        <f t="shared" si="16"/>
        <v>3.9375999999999998</v>
      </c>
      <c r="AJ28" s="52">
        <f t="shared" si="0"/>
        <v>14.011846153846154</v>
      </c>
      <c r="AK28" s="53">
        <v>0</v>
      </c>
      <c r="AL28" s="52">
        <f t="shared" si="1"/>
        <v>0</v>
      </c>
      <c r="AM28" s="53">
        <v>0</v>
      </c>
      <c r="AN28" s="52">
        <f t="shared" si="2"/>
        <v>0</v>
      </c>
      <c r="AO28" s="53">
        <v>0</v>
      </c>
      <c r="AP28" s="52">
        <f t="shared" si="17"/>
        <v>0</v>
      </c>
      <c r="AQ28" s="53">
        <v>0</v>
      </c>
      <c r="AR28" s="53">
        <v>0</v>
      </c>
      <c r="AS28" s="52">
        <f t="shared" si="3"/>
        <v>0</v>
      </c>
      <c r="AT28" s="52">
        <f t="shared" si="9"/>
        <v>0</v>
      </c>
      <c r="AU28" s="52">
        <f t="shared" si="4"/>
        <v>14.011846153846154</v>
      </c>
      <c r="AV28" s="54">
        <f t="shared" si="10"/>
        <v>0.17577375565610859</v>
      </c>
      <c r="AW28" s="52">
        <f t="shared" si="11"/>
        <v>16.999999999999996</v>
      </c>
      <c r="AX28" s="55">
        <v>17</v>
      </c>
      <c r="AY28" s="12">
        <v>34.99</v>
      </c>
      <c r="AZ28" s="53">
        <f t="shared" ref="AZ28:AZ31" si="22">(AY28-AX28)/AY28</f>
        <v>0.51414689911403266</v>
      </c>
      <c r="BA28" s="56">
        <f t="shared" si="13"/>
        <v>0.51414689911403266</v>
      </c>
      <c r="BB28" s="57">
        <v>780</v>
      </c>
      <c r="BC28" s="52">
        <f t="shared" si="14"/>
        <v>10929.24</v>
      </c>
      <c r="BD28" s="52">
        <f t="shared" si="15"/>
        <v>13260</v>
      </c>
    </row>
    <row r="29" spans="1:56" ht="57" customHeight="1" x14ac:dyDescent="0.35">
      <c r="A29" s="39">
        <v>33</v>
      </c>
      <c r="B29" s="58"/>
      <c r="C29" s="41" t="s">
        <v>123</v>
      </c>
      <c r="D29" s="38"/>
      <c r="E29" s="38"/>
      <c r="F29" s="38" t="s">
        <v>57</v>
      </c>
      <c r="G29" s="41" t="s">
        <v>131</v>
      </c>
      <c r="H29" s="41" t="s">
        <v>117</v>
      </c>
      <c r="I29" s="41" t="s">
        <v>118</v>
      </c>
      <c r="J29" s="41" t="s">
        <v>125</v>
      </c>
      <c r="K29" s="42" t="s">
        <v>62</v>
      </c>
      <c r="L29" s="38" t="s">
        <v>129</v>
      </c>
      <c r="M29" s="41" t="s">
        <v>132</v>
      </c>
      <c r="N29" s="38"/>
      <c r="O29" s="43" t="s">
        <v>134</v>
      </c>
      <c r="P29" s="38"/>
      <c r="Q29" s="38" t="s">
        <v>66</v>
      </c>
      <c r="R29" s="44">
        <f>'[1]Emb cost '!G7</f>
        <v>84.6</v>
      </c>
      <c r="S29" s="45">
        <v>8.1</v>
      </c>
      <c r="T29" s="46">
        <f t="shared" si="5"/>
        <v>10.444444444444445</v>
      </c>
      <c r="U29" s="59">
        <v>10.44</v>
      </c>
      <c r="V29" s="12"/>
      <c r="W29" s="38" t="s">
        <v>67</v>
      </c>
      <c r="X29" s="48">
        <v>44</v>
      </c>
      <c r="Y29" s="48">
        <v>41</v>
      </c>
      <c r="Z29" s="48">
        <v>30</v>
      </c>
      <c r="AA29" s="45">
        <v>6.2</v>
      </c>
      <c r="AB29" s="11">
        <v>2</v>
      </c>
      <c r="AC29" s="50">
        <f t="shared" si="6"/>
        <v>5.4120000000000001E-2</v>
      </c>
      <c r="AD29" s="51">
        <f t="shared" si="7"/>
        <v>2402.0694752402069</v>
      </c>
      <c r="AE29" s="38">
        <v>2250</v>
      </c>
      <c r="AF29" s="52">
        <f t="shared" si="8"/>
        <v>0.93669230769230771</v>
      </c>
      <c r="AG29" s="41" t="s">
        <v>68</v>
      </c>
      <c r="AH29" s="53">
        <v>0.42799999999999999</v>
      </c>
      <c r="AI29" s="52">
        <f t="shared" si="16"/>
        <v>4.4683199999999994</v>
      </c>
      <c r="AJ29" s="52">
        <f t="shared" si="0"/>
        <v>15.845012307692308</v>
      </c>
      <c r="AK29" s="53">
        <v>0</v>
      </c>
      <c r="AL29" s="52">
        <f t="shared" si="1"/>
        <v>0</v>
      </c>
      <c r="AM29" s="53">
        <v>0</v>
      </c>
      <c r="AN29" s="52">
        <f t="shared" si="2"/>
        <v>0</v>
      </c>
      <c r="AO29" s="53">
        <v>0</v>
      </c>
      <c r="AP29" s="52">
        <f t="shared" si="17"/>
        <v>0</v>
      </c>
      <c r="AQ29" s="53">
        <v>0</v>
      </c>
      <c r="AR29" s="53">
        <v>0</v>
      </c>
      <c r="AS29" s="52">
        <f t="shared" si="3"/>
        <v>0</v>
      </c>
      <c r="AT29" s="52">
        <f t="shared" si="9"/>
        <v>0</v>
      </c>
      <c r="AU29" s="52">
        <f t="shared" si="4"/>
        <v>15.845012307692308</v>
      </c>
      <c r="AV29" s="54">
        <f t="shared" si="10"/>
        <v>0.20774938461538461</v>
      </c>
      <c r="AW29" s="52">
        <f t="shared" si="11"/>
        <v>20.000000000000004</v>
      </c>
      <c r="AX29" s="55">
        <v>20</v>
      </c>
      <c r="AY29" s="12">
        <v>39.99</v>
      </c>
      <c r="AZ29" s="53">
        <f t="shared" si="22"/>
        <v>0.49987496874218557</v>
      </c>
      <c r="BA29" s="56">
        <f t="shared" si="13"/>
        <v>0.49987496874218557</v>
      </c>
      <c r="BB29" s="57">
        <v>520</v>
      </c>
      <c r="BC29" s="52">
        <f t="shared" si="14"/>
        <v>8239.4063999999998</v>
      </c>
      <c r="BD29" s="52">
        <f t="shared" si="15"/>
        <v>10400</v>
      </c>
    </row>
    <row r="30" spans="1:56" ht="57" customHeight="1" x14ac:dyDescent="0.35">
      <c r="A30" s="39">
        <v>34</v>
      </c>
      <c r="B30" s="40"/>
      <c r="C30" s="41"/>
      <c r="D30" s="38"/>
      <c r="E30" s="38"/>
      <c r="F30" s="38" t="s">
        <v>57</v>
      </c>
      <c r="G30" s="41" t="s">
        <v>135</v>
      </c>
      <c r="H30" s="41" t="s">
        <v>117</v>
      </c>
      <c r="I30" s="41" t="s">
        <v>118</v>
      </c>
      <c r="J30" s="41" t="s">
        <v>119</v>
      </c>
      <c r="K30" s="42" t="s">
        <v>62</v>
      </c>
      <c r="L30" s="38" t="s">
        <v>82</v>
      </c>
      <c r="M30" s="41" t="s">
        <v>136</v>
      </c>
      <c r="N30" s="38"/>
      <c r="O30" s="43" t="s">
        <v>137</v>
      </c>
      <c r="P30" s="38"/>
      <c r="Q30" s="38" t="s">
        <v>66</v>
      </c>
      <c r="R30" s="44">
        <f>'[1]Emb cost '!G12</f>
        <v>83.15</v>
      </c>
      <c r="S30" s="45">
        <v>8.1</v>
      </c>
      <c r="T30" s="46">
        <f t="shared" si="5"/>
        <v>10.265432098765434</v>
      </c>
      <c r="U30" s="59">
        <v>10.27</v>
      </c>
      <c r="V30" s="12"/>
      <c r="W30" s="38" t="s">
        <v>67</v>
      </c>
      <c r="X30" s="48">
        <v>44</v>
      </c>
      <c r="Y30" s="48">
        <v>41</v>
      </c>
      <c r="Z30" s="48">
        <v>27</v>
      </c>
      <c r="AA30" s="45">
        <v>5.3</v>
      </c>
      <c r="AB30" s="11">
        <v>2</v>
      </c>
      <c r="AC30" s="50">
        <f t="shared" si="6"/>
        <v>4.8708000000000001E-2</v>
      </c>
      <c r="AD30" s="51">
        <f t="shared" si="7"/>
        <v>2668.9660836002299</v>
      </c>
      <c r="AE30" s="38">
        <v>2250</v>
      </c>
      <c r="AF30" s="52">
        <f t="shared" si="8"/>
        <v>0.84302307692307688</v>
      </c>
      <c r="AG30" s="41" t="s">
        <v>68</v>
      </c>
      <c r="AH30" s="53">
        <v>0.42799999999999999</v>
      </c>
      <c r="AI30" s="52">
        <f t="shared" si="16"/>
        <v>4.3955599999999997</v>
      </c>
      <c r="AJ30" s="52">
        <f t="shared" si="0"/>
        <v>15.508583076923076</v>
      </c>
      <c r="AK30" s="53">
        <v>0</v>
      </c>
      <c r="AL30" s="52">
        <f t="shared" si="1"/>
        <v>0</v>
      </c>
      <c r="AM30" s="53">
        <v>0</v>
      </c>
      <c r="AN30" s="52">
        <f t="shared" si="2"/>
        <v>0</v>
      </c>
      <c r="AO30" s="53">
        <v>0</v>
      </c>
      <c r="AP30" s="52">
        <f t="shared" si="17"/>
        <v>0</v>
      </c>
      <c r="AQ30" s="53">
        <v>0</v>
      </c>
      <c r="AR30" s="53">
        <v>0</v>
      </c>
      <c r="AS30" s="52">
        <f t="shared" si="3"/>
        <v>0</v>
      </c>
      <c r="AT30" s="52">
        <f t="shared" si="9"/>
        <v>0</v>
      </c>
      <c r="AU30" s="52">
        <f t="shared" si="4"/>
        <v>15.508583076923076</v>
      </c>
      <c r="AV30" s="54">
        <f t="shared" si="10"/>
        <v>0.11379525274725281</v>
      </c>
      <c r="AW30" s="52">
        <f t="shared" si="11"/>
        <v>17.5</v>
      </c>
      <c r="AX30" s="55">
        <v>17.5</v>
      </c>
      <c r="AY30" s="12">
        <v>34.99</v>
      </c>
      <c r="AZ30" s="53">
        <f t="shared" si="22"/>
        <v>0.49985710202915123</v>
      </c>
      <c r="BA30" s="56">
        <f t="shared" si="13"/>
        <v>0.49985710202915123</v>
      </c>
      <c r="BB30" s="57">
        <v>780</v>
      </c>
      <c r="BC30" s="52">
        <f t="shared" si="14"/>
        <v>12096.694799999999</v>
      </c>
      <c r="BD30" s="52">
        <f t="shared" si="15"/>
        <v>13650</v>
      </c>
    </row>
    <row r="31" spans="1:56" ht="57" customHeight="1" x14ac:dyDescent="0.35">
      <c r="A31" s="39">
        <v>35</v>
      </c>
      <c r="B31" s="58"/>
      <c r="C31" s="38"/>
      <c r="D31" s="38"/>
      <c r="E31" s="38"/>
      <c r="F31" s="38" t="s">
        <v>57</v>
      </c>
      <c r="G31" s="41" t="s">
        <v>135</v>
      </c>
      <c r="H31" s="41" t="s">
        <v>117</v>
      </c>
      <c r="I31" s="41" t="s">
        <v>118</v>
      </c>
      <c r="J31" s="41" t="s">
        <v>119</v>
      </c>
      <c r="K31" s="42" t="s">
        <v>62</v>
      </c>
      <c r="L31" s="38" t="s">
        <v>85</v>
      </c>
      <c r="M31" s="41" t="s">
        <v>136</v>
      </c>
      <c r="N31" s="38"/>
      <c r="O31" s="43" t="s">
        <v>138</v>
      </c>
      <c r="P31" s="38"/>
      <c r="Q31" s="38" t="s">
        <v>66</v>
      </c>
      <c r="R31" s="44">
        <f>'[1]Emb cost '!G13</f>
        <v>94.74</v>
      </c>
      <c r="S31" s="45">
        <v>8.1</v>
      </c>
      <c r="T31" s="46">
        <f t="shared" si="5"/>
        <v>11.696296296296296</v>
      </c>
      <c r="U31" s="59">
        <v>11.7</v>
      </c>
      <c r="V31" s="12"/>
      <c r="W31" s="38" t="s">
        <v>67</v>
      </c>
      <c r="X31" s="48">
        <v>44</v>
      </c>
      <c r="Y31" s="48">
        <v>41</v>
      </c>
      <c r="Z31" s="48">
        <v>30</v>
      </c>
      <c r="AA31" s="45">
        <v>6.2</v>
      </c>
      <c r="AB31" s="11">
        <v>2</v>
      </c>
      <c r="AC31" s="50">
        <f t="shared" si="6"/>
        <v>5.4120000000000001E-2</v>
      </c>
      <c r="AD31" s="51">
        <f t="shared" si="7"/>
        <v>2402.0694752402069</v>
      </c>
      <c r="AE31" s="38">
        <v>2250</v>
      </c>
      <c r="AF31" s="52">
        <f t="shared" si="8"/>
        <v>0.93669230769230771</v>
      </c>
      <c r="AG31" s="41" t="s">
        <v>68</v>
      </c>
      <c r="AH31" s="53">
        <v>0.42799999999999999</v>
      </c>
      <c r="AI31" s="52">
        <f t="shared" si="16"/>
        <v>5.0075999999999992</v>
      </c>
      <c r="AJ31" s="52">
        <f t="shared" si="0"/>
        <v>17.644292307692307</v>
      </c>
      <c r="AK31" s="53">
        <v>0</v>
      </c>
      <c r="AL31" s="52">
        <f t="shared" si="1"/>
        <v>0</v>
      </c>
      <c r="AM31" s="53">
        <v>0</v>
      </c>
      <c r="AN31" s="52">
        <f t="shared" si="2"/>
        <v>0</v>
      </c>
      <c r="AO31" s="53">
        <v>0</v>
      </c>
      <c r="AP31" s="52">
        <f t="shared" si="17"/>
        <v>0</v>
      </c>
      <c r="AQ31" s="53">
        <v>0</v>
      </c>
      <c r="AR31" s="53">
        <v>0</v>
      </c>
      <c r="AS31" s="52">
        <f t="shared" si="3"/>
        <v>0</v>
      </c>
      <c r="AT31" s="52">
        <f t="shared" si="9"/>
        <v>0</v>
      </c>
      <c r="AU31" s="52">
        <f t="shared" si="4"/>
        <v>17.644292307692307</v>
      </c>
      <c r="AV31" s="54">
        <f t="shared" si="10"/>
        <v>0.13930281425891183</v>
      </c>
      <c r="AW31" s="52">
        <f t="shared" si="11"/>
        <v>20.5</v>
      </c>
      <c r="AX31" s="55">
        <v>20.5</v>
      </c>
      <c r="AY31" s="12">
        <v>39.99</v>
      </c>
      <c r="AZ31" s="53">
        <f t="shared" si="22"/>
        <v>0.48737184296074021</v>
      </c>
      <c r="BA31" s="56">
        <f t="shared" si="13"/>
        <v>0.48737184296074021</v>
      </c>
      <c r="BB31" s="57">
        <v>520</v>
      </c>
      <c r="BC31" s="52">
        <f t="shared" si="14"/>
        <v>9175.0319999999992</v>
      </c>
      <c r="BD31" s="52">
        <f t="shared" si="15"/>
        <v>10660</v>
      </c>
    </row>
    <row r="32" spans="1:56" ht="72.75" customHeight="1" x14ac:dyDescent="0.35">
      <c r="A32" s="39">
        <v>37</v>
      </c>
      <c r="B32" s="38"/>
      <c r="C32" s="41" t="s">
        <v>115</v>
      </c>
      <c r="D32" s="38"/>
      <c r="E32" s="38"/>
      <c r="F32" s="38" t="s">
        <v>57</v>
      </c>
      <c r="G32" s="41" t="s">
        <v>116</v>
      </c>
      <c r="H32" s="41" t="s">
        <v>117</v>
      </c>
      <c r="I32" s="41" t="s">
        <v>118</v>
      </c>
      <c r="J32" s="41" t="s">
        <v>119</v>
      </c>
      <c r="K32" s="42" t="s">
        <v>62</v>
      </c>
      <c r="L32" s="38" t="s">
        <v>99</v>
      </c>
      <c r="M32" s="41" t="s">
        <v>120</v>
      </c>
      <c r="N32" s="38"/>
      <c r="O32" s="43" t="s">
        <v>139</v>
      </c>
      <c r="P32" s="38"/>
      <c r="Q32" s="38" t="s">
        <v>66</v>
      </c>
      <c r="R32" s="44">
        <f>'[1]Emb cost '!G17</f>
        <v>56.84</v>
      </c>
      <c r="S32" s="45">
        <v>8.1</v>
      </c>
      <c r="T32" s="46">
        <f t="shared" si="5"/>
        <v>7.0172839506172844</v>
      </c>
      <c r="U32" s="59">
        <v>7.02</v>
      </c>
      <c r="V32" s="12"/>
      <c r="W32" s="38" t="s">
        <v>67</v>
      </c>
      <c r="X32" s="48">
        <v>44</v>
      </c>
      <c r="Y32" s="48">
        <v>41</v>
      </c>
      <c r="Z32" s="48">
        <v>25</v>
      </c>
      <c r="AA32" s="45">
        <v>5</v>
      </c>
      <c r="AB32" s="11">
        <v>2</v>
      </c>
      <c r="AC32" s="50">
        <f t="shared" si="6"/>
        <v>4.5100000000000001E-2</v>
      </c>
      <c r="AD32" s="51">
        <f t="shared" si="7"/>
        <v>2882.4833702882484</v>
      </c>
      <c r="AE32" s="38">
        <v>2250</v>
      </c>
      <c r="AF32" s="52">
        <f t="shared" si="8"/>
        <v>0.78057692307692306</v>
      </c>
      <c r="AG32" s="41" t="s">
        <v>68</v>
      </c>
      <c r="AH32" s="53">
        <v>0.42799999999999999</v>
      </c>
      <c r="AI32" s="52">
        <f t="shared" si="16"/>
        <v>3.0045599999999997</v>
      </c>
      <c r="AJ32" s="52">
        <f t="shared" si="0"/>
        <v>10.805136923076923</v>
      </c>
      <c r="AK32" s="53">
        <v>0</v>
      </c>
      <c r="AL32" s="52">
        <f t="shared" si="1"/>
        <v>0</v>
      </c>
      <c r="AM32" s="53">
        <v>0</v>
      </c>
      <c r="AN32" s="52">
        <f t="shared" si="2"/>
        <v>0</v>
      </c>
      <c r="AO32" s="53">
        <v>0</v>
      </c>
      <c r="AP32" s="52">
        <f t="shared" si="17"/>
        <v>0</v>
      </c>
      <c r="AQ32" s="53">
        <v>0</v>
      </c>
      <c r="AR32" s="53">
        <v>0</v>
      </c>
      <c r="AS32" s="52">
        <f t="shared" si="3"/>
        <v>0</v>
      </c>
      <c r="AT32" s="52">
        <f t="shared" si="9"/>
        <v>0</v>
      </c>
      <c r="AU32" s="52">
        <f t="shared" si="4"/>
        <v>10.805136923076923</v>
      </c>
      <c r="AV32" s="54">
        <f t="shared" si="10"/>
        <v>0.16883562130177518</v>
      </c>
      <c r="AW32" s="52">
        <f t="shared" si="11"/>
        <v>13</v>
      </c>
      <c r="AX32" s="55">
        <v>13</v>
      </c>
      <c r="AY32" s="12">
        <v>24.99</v>
      </c>
      <c r="AZ32" s="53">
        <f t="shared" ref="AZ32:AZ35" si="23">(AY32-AX32)/AY32</f>
        <v>0.47979191676670663</v>
      </c>
      <c r="BA32" s="56">
        <f t="shared" si="13"/>
        <v>0.47979191676670663</v>
      </c>
      <c r="BB32" s="57">
        <v>725</v>
      </c>
      <c r="BC32" s="52">
        <f t="shared" si="14"/>
        <v>7833.7242692307691</v>
      </c>
      <c r="BD32" s="52">
        <f t="shared" si="15"/>
        <v>9425</v>
      </c>
    </row>
    <row r="33" spans="1:56" ht="72.75" customHeight="1" x14ac:dyDescent="0.35">
      <c r="A33" s="39">
        <v>38</v>
      </c>
      <c r="B33" s="38"/>
      <c r="C33" s="41" t="s">
        <v>123</v>
      </c>
      <c r="D33" s="38"/>
      <c r="E33" s="38"/>
      <c r="F33" s="38" t="s">
        <v>57</v>
      </c>
      <c r="G33" s="41" t="s">
        <v>131</v>
      </c>
      <c r="H33" s="41" t="s">
        <v>117</v>
      </c>
      <c r="I33" s="41" t="s">
        <v>118</v>
      </c>
      <c r="J33" s="41" t="s">
        <v>125</v>
      </c>
      <c r="K33" s="42" t="s">
        <v>62</v>
      </c>
      <c r="L33" s="38" t="s">
        <v>95</v>
      </c>
      <c r="M33" s="41" t="s">
        <v>127</v>
      </c>
      <c r="N33" s="38"/>
      <c r="O33" s="43" t="s">
        <v>140</v>
      </c>
      <c r="P33" s="38"/>
      <c r="Q33" s="38" t="s">
        <v>66</v>
      </c>
      <c r="R33" s="44">
        <f>'[1]Emb cost '!G5</f>
        <v>56.4</v>
      </c>
      <c r="S33" s="45">
        <v>8.1</v>
      </c>
      <c r="T33" s="46">
        <f t="shared" si="5"/>
        <v>6.9629629629629628</v>
      </c>
      <c r="U33" s="59">
        <v>6.96</v>
      </c>
      <c r="V33" s="12"/>
      <c r="W33" s="38" t="s">
        <v>67</v>
      </c>
      <c r="X33" s="48">
        <v>44</v>
      </c>
      <c r="Y33" s="48">
        <v>41</v>
      </c>
      <c r="Z33" s="48">
        <v>25</v>
      </c>
      <c r="AA33" s="45">
        <v>5</v>
      </c>
      <c r="AB33" s="11">
        <v>2</v>
      </c>
      <c r="AC33" s="50">
        <f t="shared" si="6"/>
        <v>4.5100000000000001E-2</v>
      </c>
      <c r="AD33" s="51">
        <f t="shared" si="7"/>
        <v>2882.4833702882484</v>
      </c>
      <c r="AE33" s="38">
        <v>2250</v>
      </c>
      <c r="AF33" s="52">
        <f t="shared" si="8"/>
        <v>0.78057692307692306</v>
      </c>
      <c r="AG33" s="41" t="s">
        <v>68</v>
      </c>
      <c r="AH33" s="53">
        <v>0.42799999999999999</v>
      </c>
      <c r="AI33" s="52">
        <f t="shared" si="16"/>
        <v>2.9788799999999998</v>
      </c>
      <c r="AJ33" s="52">
        <f t="shared" si="0"/>
        <v>10.719456923076923</v>
      </c>
      <c r="AK33" s="53">
        <v>0</v>
      </c>
      <c r="AL33" s="52">
        <f t="shared" si="1"/>
        <v>0</v>
      </c>
      <c r="AM33" s="53">
        <v>0</v>
      </c>
      <c r="AN33" s="52">
        <f t="shared" si="2"/>
        <v>0</v>
      </c>
      <c r="AO33" s="53">
        <v>0</v>
      </c>
      <c r="AP33" s="52">
        <f t="shared" si="17"/>
        <v>0</v>
      </c>
      <c r="AQ33" s="53">
        <v>0</v>
      </c>
      <c r="AR33" s="53">
        <v>0</v>
      </c>
      <c r="AS33" s="52">
        <f t="shared" si="3"/>
        <v>0</v>
      </c>
      <c r="AT33" s="52">
        <f t="shared" si="9"/>
        <v>0</v>
      </c>
      <c r="AU33" s="52">
        <f t="shared" si="4"/>
        <v>10.719456923076923</v>
      </c>
      <c r="AV33" s="54">
        <f t="shared" si="10"/>
        <v>0.17542639053254441</v>
      </c>
      <c r="AW33" s="52">
        <f t="shared" si="11"/>
        <v>13</v>
      </c>
      <c r="AX33" s="55">
        <v>13</v>
      </c>
      <c r="AY33" s="12">
        <v>24.99</v>
      </c>
      <c r="AZ33" s="53">
        <f t="shared" si="23"/>
        <v>0.47979191676670663</v>
      </c>
      <c r="BA33" s="56">
        <f t="shared" si="13"/>
        <v>0.47979191676670663</v>
      </c>
      <c r="BB33" s="57">
        <v>725</v>
      </c>
      <c r="BC33" s="52">
        <f t="shared" si="14"/>
        <v>7771.6062692307687</v>
      </c>
      <c r="BD33" s="52">
        <f t="shared" si="15"/>
        <v>9425</v>
      </c>
    </row>
    <row r="34" spans="1:56" ht="72.75" customHeight="1" x14ac:dyDescent="0.35">
      <c r="A34" s="39">
        <v>39</v>
      </c>
      <c r="B34" s="38"/>
      <c r="C34" s="41" t="s">
        <v>123</v>
      </c>
      <c r="D34" s="38"/>
      <c r="E34" s="38"/>
      <c r="F34" s="38" t="s">
        <v>57</v>
      </c>
      <c r="G34" s="41" t="s">
        <v>131</v>
      </c>
      <c r="H34" s="41" t="s">
        <v>117</v>
      </c>
      <c r="I34" s="41" t="s">
        <v>118</v>
      </c>
      <c r="J34" s="41" t="s">
        <v>125</v>
      </c>
      <c r="K34" s="42" t="s">
        <v>62</v>
      </c>
      <c r="L34" s="38" t="s">
        <v>95</v>
      </c>
      <c r="M34" s="41" t="s">
        <v>132</v>
      </c>
      <c r="N34" s="38"/>
      <c r="O34" s="43" t="s">
        <v>141</v>
      </c>
      <c r="P34" s="38"/>
      <c r="Q34" s="38" t="s">
        <v>66</v>
      </c>
      <c r="R34" s="44">
        <f>'[1]Emb cost '!G5</f>
        <v>56.4</v>
      </c>
      <c r="S34" s="45">
        <v>8.1</v>
      </c>
      <c r="T34" s="46">
        <f t="shared" si="5"/>
        <v>6.9629629629629628</v>
      </c>
      <c r="U34" s="59">
        <v>6.96</v>
      </c>
      <c r="V34" s="12"/>
      <c r="W34" s="38" t="s">
        <v>67</v>
      </c>
      <c r="X34" s="48">
        <v>44</v>
      </c>
      <c r="Y34" s="48">
        <v>41</v>
      </c>
      <c r="Z34" s="48">
        <v>25</v>
      </c>
      <c r="AA34" s="45">
        <v>5</v>
      </c>
      <c r="AB34" s="11">
        <v>2</v>
      </c>
      <c r="AC34" s="50">
        <f t="shared" si="6"/>
        <v>4.5100000000000001E-2</v>
      </c>
      <c r="AD34" s="51">
        <f t="shared" si="7"/>
        <v>2882.4833702882484</v>
      </c>
      <c r="AE34" s="38">
        <v>2250</v>
      </c>
      <c r="AF34" s="52">
        <f t="shared" si="8"/>
        <v>0.78057692307692306</v>
      </c>
      <c r="AG34" s="41" t="s">
        <v>68</v>
      </c>
      <c r="AH34" s="53">
        <v>0.42799999999999999</v>
      </c>
      <c r="AI34" s="52">
        <f t="shared" si="16"/>
        <v>2.9788799999999998</v>
      </c>
      <c r="AJ34" s="52">
        <f t="shared" si="0"/>
        <v>10.719456923076923</v>
      </c>
      <c r="AK34" s="53">
        <v>0</v>
      </c>
      <c r="AL34" s="52">
        <f t="shared" si="1"/>
        <v>0</v>
      </c>
      <c r="AM34" s="53">
        <v>0</v>
      </c>
      <c r="AN34" s="52">
        <f t="shared" si="2"/>
        <v>0</v>
      </c>
      <c r="AO34" s="53">
        <v>0</v>
      </c>
      <c r="AP34" s="52">
        <f t="shared" si="17"/>
        <v>0</v>
      </c>
      <c r="AQ34" s="53">
        <v>0</v>
      </c>
      <c r="AR34" s="53">
        <v>0</v>
      </c>
      <c r="AS34" s="52">
        <f t="shared" si="3"/>
        <v>0</v>
      </c>
      <c r="AT34" s="52">
        <f t="shared" si="9"/>
        <v>0</v>
      </c>
      <c r="AU34" s="52">
        <f t="shared" si="4"/>
        <v>10.719456923076923</v>
      </c>
      <c r="AV34" s="54">
        <f t="shared" si="10"/>
        <v>0.17542639053254441</v>
      </c>
      <c r="AW34" s="52">
        <f t="shared" si="11"/>
        <v>13</v>
      </c>
      <c r="AX34" s="55">
        <v>13</v>
      </c>
      <c r="AY34" s="12">
        <v>24.99</v>
      </c>
      <c r="AZ34" s="53">
        <f t="shared" si="23"/>
        <v>0.47979191676670663</v>
      </c>
      <c r="BA34" s="56">
        <f t="shared" si="13"/>
        <v>0.47979191676670663</v>
      </c>
      <c r="BB34" s="57">
        <v>725</v>
      </c>
      <c r="BC34" s="52">
        <f t="shared" si="14"/>
        <v>7771.6062692307687</v>
      </c>
      <c r="BD34" s="52">
        <f t="shared" si="15"/>
        <v>9425</v>
      </c>
    </row>
    <row r="35" spans="1:56" ht="72.75" customHeight="1" x14ac:dyDescent="0.35">
      <c r="A35" s="39">
        <v>40</v>
      </c>
      <c r="B35" s="38"/>
      <c r="C35" s="38"/>
      <c r="D35" s="38"/>
      <c r="E35" s="38"/>
      <c r="F35" s="38" t="s">
        <v>57</v>
      </c>
      <c r="G35" s="38" t="s">
        <v>142</v>
      </c>
      <c r="H35" s="41" t="s">
        <v>117</v>
      </c>
      <c r="I35" s="41" t="s">
        <v>118</v>
      </c>
      <c r="J35" s="41" t="s">
        <v>119</v>
      </c>
      <c r="K35" s="42" t="s">
        <v>62</v>
      </c>
      <c r="L35" s="38" t="s">
        <v>99</v>
      </c>
      <c r="M35" s="41" t="s">
        <v>136</v>
      </c>
      <c r="N35" s="38"/>
      <c r="O35" s="43" t="s">
        <v>143</v>
      </c>
      <c r="P35" s="38"/>
      <c r="Q35" s="38" t="s">
        <v>66</v>
      </c>
      <c r="R35" s="44">
        <f>'[1]Emb cost '!G11</f>
        <v>61</v>
      </c>
      <c r="S35" s="45">
        <v>8.1</v>
      </c>
      <c r="T35" s="46">
        <f t="shared" si="5"/>
        <v>7.5308641975308648</v>
      </c>
      <c r="U35" s="59">
        <v>7.53</v>
      </c>
      <c r="V35" s="12"/>
      <c r="W35" s="38" t="s">
        <v>67</v>
      </c>
      <c r="X35" s="48">
        <v>44</v>
      </c>
      <c r="Y35" s="48">
        <v>41</v>
      </c>
      <c r="Z35" s="48">
        <v>25</v>
      </c>
      <c r="AA35" s="45">
        <v>5</v>
      </c>
      <c r="AB35" s="11">
        <v>2</v>
      </c>
      <c r="AC35" s="50">
        <f t="shared" si="6"/>
        <v>4.5100000000000001E-2</v>
      </c>
      <c r="AD35" s="51">
        <f t="shared" si="7"/>
        <v>2882.4833702882484</v>
      </c>
      <c r="AE35" s="38">
        <v>2250</v>
      </c>
      <c r="AF35" s="52">
        <f t="shared" si="8"/>
        <v>0.78057692307692306</v>
      </c>
      <c r="AG35" s="41" t="s">
        <v>68</v>
      </c>
      <c r="AH35" s="53">
        <v>0.42799999999999999</v>
      </c>
      <c r="AI35" s="52">
        <f t="shared" si="16"/>
        <v>3.2228400000000001</v>
      </c>
      <c r="AJ35" s="52">
        <f t="shared" si="0"/>
        <v>11.533416923076922</v>
      </c>
      <c r="AK35" s="53">
        <v>0</v>
      </c>
      <c r="AL35" s="52">
        <f t="shared" si="1"/>
        <v>0</v>
      </c>
      <c r="AM35" s="53">
        <v>0</v>
      </c>
      <c r="AN35" s="52">
        <f t="shared" si="2"/>
        <v>0</v>
      </c>
      <c r="AO35" s="53">
        <v>0</v>
      </c>
      <c r="AP35" s="52">
        <f t="shared" si="17"/>
        <v>0</v>
      </c>
      <c r="AQ35" s="53">
        <v>0</v>
      </c>
      <c r="AR35" s="53">
        <v>0</v>
      </c>
      <c r="AS35" s="52">
        <f t="shared" si="3"/>
        <v>0</v>
      </c>
      <c r="AT35" s="52">
        <f t="shared" si="9"/>
        <v>0</v>
      </c>
      <c r="AU35" s="52">
        <f t="shared" si="4"/>
        <v>11.533416923076922</v>
      </c>
      <c r="AV35" s="54">
        <f t="shared" si="10"/>
        <v>0.14567282051282057</v>
      </c>
      <c r="AW35" s="52">
        <f t="shared" si="11"/>
        <v>13.5</v>
      </c>
      <c r="AX35" s="55">
        <v>13.5</v>
      </c>
      <c r="AY35" s="12">
        <v>24.99</v>
      </c>
      <c r="AZ35" s="53">
        <f t="shared" si="23"/>
        <v>0.45978391356542614</v>
      </c>
      <c r="BA35" s="56">
        <f t="shared" si="13"/>
        <v>0.45978391356542614</v>
      </c>
      <c r="BB35" s="57">
        <v>725</v>
      </c>
      <c r="BC35" s="52">
        <f t="shared" si="14"/>
        <v>8361.7272692307688</v>
      </c>
      <c r="BD35" s="52">
        <f t="shared" si="15"/>
        <v>9787.5</v>
      </c>
    </row>
    <row r="36" spans="1:56" ht="36" customHeight="1" x14ac:dyDescent="0.35">
      <c r="A36" s="39">
        <v>42</v>
      </c>
      <c r="B36" s="40"/>
      <c r="C36" s="41" t="s">
        <v>144</v>
      </c>
      <c r="D36" s="38"/>
      <c r="E36" s="38"/>
      <c r="F36" s="38" t="s">
        <v>57</v>
      </c>
      <c r="G36" s="41" t="s">
        <v>145</v>
      </c>
      <c r="H36" s="41" t="s">
        <v>117</v>
      </c>
      <c r="I36" s="41" t="s">
        <v>118</v>
      </c>
      <c r="J36" s="41" t="s">
        <v>146</v>
      </c>
      <c r="K36" s="42" t="s">
        <v>62</v>
      </c>
      <c r="L36" s="38" t="s">
        <v>95</v>
      </c>
      <c r="M36" s="41" t="s">
        <v>64</v>
      </c>
      <c r="N36" s="38"/>
      <c r="O36" s="43" t="s">
        <v>147</v>
      </c>
      <c r="P36" s="38"/>
      <c r="Q36" s="38" t="s">
        <v>66</v>
      </c>
      <c r="R36" s="44">
        <f>'[1]Emb cost '!G8</f>
        <v>59.95</v>
      </c>
      <c r="S36" s="45">
        <v>8.1</v>
      </c>
      <c r="T36" s="46">
        <f t="shared" si="5"/>
        <v>7.401234567901235</v>
      </c>
      <c r="U36" s="59">
        <v>7.4</v>
      </c>
      <c r="V36" s="12"/>
      <c r="W36" s="38" t="s">
        <v>67</v>
      </c>
      <c r="X36" s="48">
        <v>44</v>
      </c>
      <c r="Y36" s="48">
        <v>41</v>
      </c>
      <c r="Z36" s="48">
        <v>25</v>
      </c>
      <c r="AA36" s="45">
        <v>5</v>
      </c>
      <c r="AB36" s="11">
        <v>2</v>
      </c>
      <c r="AC36" s="50">
        <f t="shared" si="6"/>
        <v>4.5100000000000001E-2</v>
      </c>
      <c r="AD36" s="51">
        <f t="shared" si="7"/>
        <v>2882.4833702882484</v>
      </c>
      <c r="AE36" s="38">
        <v>2250</v>
      </c>
      <c r="AF36" s="52">
        <f t="shared" si="8"/>
        <v>0.78057692307692306</v>
      </c>
      <c r="AG36" s="41" t="s">
        <v>68</v>
      </c>
      <c r="AH36" s="53">
        <v>0.42799999999999999</v>
      </c>
      <c r="AI36" s="52">
        <f t="shared" si="16"/>
        <v>3.1672000000000002</v>
      </c>
      <c r="AJ36" s="52">
        <f t="shared" si="0"/>
        <v>11.347776923076925</v>
      </c>
      <c r="AK36" s="53">
        <v>0</v>
      </c>
      <c r="AL36" s="52">
        <f t="shared" si="1"/>
        <v>0</v>
      </c>
      <c r="AM36" s="53">
        <v>0</v>
      </c>
      <c r="AN36" s="52">
        <f t="shared" si="2"/>
        <v>0</v>
      </c>
      <c r="AO36" s="53">
        <v>0</v>
      </c>
      <c r="AP36" s="52">
        <f t="shared" si="17"/>
        <v>0</v>
      </c>
      <c r="AQ36" s="53">
        <v>0</v>
      </c>
      <c r="AR36" s="53">
        <v>0</v>
      </c>
      <c r="AS36" s="52">
        <f t="shared" si="3"/>
        <v>0</v>
      </c>
      <c r="AT36" s="52">
        <f t="shared" si="9"/>
        <v>0</v>
      </c>
      <c r="AU36" s="52">
        <f t="shared" si="4"/>
        <v>11.347776923076925</v>
      </c>
      <c r="AV36" s="54">
        <f t="shared" si="10"/>
        <v>0.15942393162393151</v>
      </c>
      <c r="AW36" s="52">
        <f t="shared" si="11"/>
        <v>13.5</v>
      </c>
      <c r="AX36" s="55">
        <v>13.5</v>
      </c>
      <c r="AY36" s="12">
        <v>24.99</v>
      </c>
      <c r="AZ36" s="53">
        <f t="shared" ref="AZ36:AZ41" si="24">(AY36-AX36)/AY36</f>
        <v>0.45978391356542614</v>
      </c>
      <c r="BA36" s="56">
        <f t="shared" si="13"/>
        <v>0.45978391356542614</v>
      </c>
      <c r="BB36" s="60">
        <v>140</v>
      </c>
      <c r="BC36" s="52">
        <f t="shared" si="14"/>
        <v>1588.6887692307694</v>
      </c>
      <c r="BD36" s="52">
        <f t="shared" si="15"/>
        <v>1890</v>
      </c>
    </row>
    <row r="37" spans="1:56" ht="36" customHeight="1" x14ac:dyDescent="0.35">
      <c r="A37" s="39">
        <v>43</v>
      </c>
      <c r="B37" s="61"/>
      <c r="C37" s="41" t="s">
        <v>144</v>
      </c>
      <c r="D37" s="38"/>
      <c r="E37" s="38"/>
      <c r="F37" s="38" t="s">
        <v>57</v>
      </c>
      <c r="G37" s="41" t="s">
        <v>145</v>
      </c>
      <c r="H37" s="41" t="s">
        <v>117</v>
      </c>
      <c r="I37" s="41" t="s">
        <v>118</v>
      </c>
      <c r="J37" s="41" t="s">
        <v>146</v>
      </c>
      <c r="K37" s="42" t="s">
        <v>62</v>
      </c>
      <c r="L37" s="38" t="s">
        <v>63</v>
      </c>
      <c r="M37" s="41" t="s">
        <v>64</v>
      </c>
      <c r="N37" s="38"/>
      <c r="O37" s="43" t="s">
        <v>148</v>
      </c>
      <c r="P37" s="38"/>
      <c r="Q37" s="38" t="s">
        <v>66</v>
      </c>
      <c r="R37" s="44">
        <f>'[1]Emb cost '!G9</f>
        <v>78.2</v>
      </c>
      <c r="S37" s="45">
        <v>8.1</v>
      </c>
      <c r="T37" s="46">
        <f t="shared" si="5"/>
        <v>9.6543209876543212</v>
      </c>
      <c r="U37" s="59">
        <v>9.65</v>
      </c>
      <c r="V37" s="12"/>
      <c r="W37" s="38" t="s">
        <v>67</v>
      </c>
      <c r="X37" s="48">
        <v>44</v>
      </c>
      <c r="Y37" s="48">
        <v>41</v>
      </c>
      <c r="Z37" s="48">
        <v>27</v>
      </c>
      <c r="AA37" s="45">
        <v>5.3</v>
      </c>
      <c r="AB37" s="11">
        <v>2</v>
      </c>
      <c r="AC37" s="50">
        <f t="shared" si="6"/>
        <v>4.8708000000000001E-2</v>
      </c>
      <c r="AD37" s="51">
        <f t="shared" si="7"/>
        <v>2668.9660836002299</v>
      </c>
      <c r="AE37" s="38">
        <v>2250</v>
      </c>
      <c r="AF37" s="52">
        <f t="shared" si="8"/>
        <v>0.84302307692307688</v>
      </c>
      <c r="AG37" s="41" t="s">
        <v>68</v>
      </c>
      <c r="AH37" s="53">
        <v>0.42799999999999999</v>
      </c>
      <c r="AI37" s="52">
        <f t="shared" si="16"/>
        <v>4.1302000000000003</v>
      </c>
      <c r="AJ37" s="52">
        <f t="shared" si="0"/>
        <v>14.623223076923077</v>
      </c>
      <c r="AK37" s="53">
        <v>0</v>
      </c>
      <c r="AL37" s="52">
        <f t="shared" si="1"/>
        <v>0</v>
      </c>
      <c r="AM37" s="53">
        <v>0</v>
      </c>
      <c r="AN37" s="52">
        <f t="shared" si="2"/>
        <v>0</v>
      </c>
      <c r="AO37" s="53">
        <v>0</v>
      </c>
      <c r="AP37" s="52">
        <f t="shared" si="17"/>
        <v>0</v>
      </c>
      <c r="AQ37" s="53">
        <v>0</v>
      </c>
      <c r="AR37" s="53">
        <v>0</v>
      </c>
      <c r="AS37" s="52">
        <f t="shared" si="3"/>
        <v>0</v>
      </c>
      <c r="AT37" s="52">
        <f t="shared" si="9"/>
        <v>0</v>
      </c>
      <c r="AU37" s="52">
        <f t="shared" si="4"/>
        <v>14.623223076923077</v>
      </c>
      <c r="AV37" s="54">
        <f t="shared" si="10"/>
        <v>0.18759871794871794</v>
      </c>
      <c r="AW37" s="52">
        <f t="shared" si="11"/>
        <v>18</v>
      </c>
      <c r="AX37" s="55">
        <v>18</v>
      </c>
      <c r="AY37" s="12">
        <v>34.99</v>
      </c>
      <c r="AZ37" s="53">
        <f t="shared" si="24"/>
        <v>0.48556730494426981</v>
      </c>
      <c r="BA37" s="56">
        <f t="shared" si="13"/>
        <v>0.48556730494426981</v>
      </c>
      <c r="BB37" s="60">
        <v>610</v>
      </c>
      <c r="BC37" s="52">
        <f t="shared" si="14"/>
        <v>8920.1660769230766</v>
      </c>
      <c r="BD37" s="52">
        <f t="shared" si="15"/>
        <v>10980</v>
      </c>
    </row>
    <row r="38" spans="1:56" ht="36" customHeight="1" x14ac:dyDescent="0.35">
      <c r="A38" s="39">
        <v>44</v>
      </c>
      <c r="B38" s="58"/>
      <c r="C38" s="41" t="s">
        <v>144</v>
      </c>
      <c r="D38" s="38"/>
      <c r="E38" s="38"/>
      <c r="F38" s="38" t="s">
        <v>57</v>
      </c>
      <c r="G38" s="41" t="s">
        <v>145</v>
      </c>
      <c r="H38" s="41" t="s">
        <v>117</v>
      </c>
      <c r="I38" s="41" t="s">
        <v>118</v>
      </c>
      <c r="J38" s="41" t="s">
        <v>146</v>
      </c>
      <c r="K38" s="42" t="s">
        <v>62</v>
      </c>
      <c r="L38" s="38" t="s">
        <v>69</v>
      </c>
      <c r="M38" s="41" t="s">
        <v>64</v>
      </c>
      <c r="N38" s="38"/>
      <c r="O38" s="43" t="s">
        <v>149</v>
      </c>
      <c r="P38" s="38"/>
      <c r="Q38" s="38" t="s">
        <v>66</v>
      </c>
      <c r="R38" s="44">
        <f>'[1]Emb cost '!G10</f>
        <v>90.61</v>
      </c>
      <c r="S38" s="45">
        <v>8.1</v>
      </c>
      <c r="T38" s="46">
        <f t="shared" si="5"/>
        <v>11.186419753086421</v>
      </c>
      <c r="U38" s="59">
        <v>11.19</v>
      </c>
      <c r="V38" s="12"/>
      <c r="W38" s="38" t="s">
        <v>67</v>
      </c>
      <c r="X38" s="48">
        <v>44</v>
      </c>
      <c r="Y38" s="48">
        <v>41</v>
      </c>
      <c r="Z38" s="48">
        <v>30</v>
      </c>
      <c r="AA38" s="45">
        <v>6.2</v>
      </c>
      <c r="AB38" s="11">
        <v>2</v>
      </c>
      <c r="AC38" s="50">
        <f t="shared" si="6"/>
        <v>5.4120000000000001E-2</v>
      </c>
      <c r="AD38" s="51">
        <f t="shared" si="7"/>
        <v>2402.0694752402069</v>
      </c>
      <c r="AE38" s="38">
        <v>2250</v>
      </c>
      <c r="AF38" s="52">
        <f t="shared" si="8"/>
        <v>0.93669230769230771</v>
      </c>
      <c r="AG38" s="41" t="s">
        <v>68</v>
      </c>
      <c r="AH38" s="53">
        <v>0.42799999999999999</v>
      </c>
      <c r="AI38" s="52">
        <f t="shared" si="16"/>
        <v>4.78932</v>
      </c>
      <c r="AJ38" s="52">
        <f t="shared" si="0"/>
        <v>16.916012307692306</v>
      </c>
      <c r="AK38" s="53">
        <v>0</v>
      </c>
      <c r="AL38" s="52">
        <f t="shared" si="1"/>
        <v>0</v>
      </c>
      <c r="AM38" s="53">
        <v>0</v>
      </c>
      <c r="AN38" s="52">
        <f t="shared" si="2"/>
        <v>0</v>
      </c>
      <c r="AO38" s="53">
        <v>0</v>
      </c>
      <c r="AP38" s="52">
        <f t="shared" si="17"/>
        <v>0</v>
      </c>
      <c r="AQ38" s="53">
        <v>0</v>
      </c>
      <c r="AR38" s="53">
        <v>0</v>
      </c>
      <c r="AS38" s="52">
        <f t="shared" si="3"/>
        <v>0</v>
      </c>
      <c r="AT38" s="52">
        <f t="shared" si="9"/>
        <v>0</v>
      </c>
      <c r="AU38" s="52">
        <f t="shared" si="4"/>
        <v>16.916012307692306</v>
      </c>
      <c r="AV38" s="54">
        <f t="shared" si="10"/>
        <v>0.21320872987477649</v>
      </c>
      <c r="AW38" s="52">
        <f t="shared" si="11"/>
        <v>21.5</v>
      </c>
      <c r="AX38" s="55">
        <v>21.5</v>
      </c>
      <c r="AY38" s="12">
        <v>39.99</v>
      </c>
      <c r="AZ38" s="53">
        <f t="shared" si="24"/>
        <v>0.4623655913978495</v>
      </c>
      <c r="BA38" s="56">
        <f t="shared" si="13"/>
        <v>0.4623655913978495</v>
      </c>
      <c r="BB38" s="60">
        <v>570</v>
      </c>
      <c r="BC38" s="52">
        <f t="shared" si="14"/>
        <v>9642.1270153846144</v>
      </c>
      <c r="BD38" s="52">
        <f t="shared" si="15"/>
        <v>12255</v>
      </c>
    </row>
    <row r="39" spans="1:56" ht="36" customHeight="1" x14ac:dyDescent="0.35">
      <c r="A39" s="39">
        <v>45</v>
      </c>
      <c r="B39" s="40"/>
      <c r="C39" s="41" t="s">
        <v>150</v>
      </c>
      <c r="D39" s="38"/>
      <c r="E39" s="38"/>
      <c r="F39" s="38" t="s">
        <v>57</v>
      </c>
      <c r="G39" s="41" t="s">
        <v>151</v>
      </c>
      <c r="H39" s="41" t="s">
        <v>117</v>
      </c>
      <c r="I39" s="41" t="s">
        <v>118</v>
      </c>
      <c r="J39" s="41" t="s">
        <v>146</v>
      </c>
      <c r="K39" s="42" t="s">
        <v>62</v>
      </c>
      <c r="L39" s="38" t="s">
        <v>95</v>
      </c>
      <c r="M39" s="41" t="s">
        <v>152</v>
      </c>
      <c r="N39" s="38"/>
      <c r="O39" s="43" t="s">
        <v>153</v>
      </c>
      <c r="P39" s="38"/>
      <c r="Q39" s="38" t="s">
        <v>66</v>
      </c>
      <c r="R39" s="44">
        <f>'[1]Emb cost '!G24</f>
        <v>55.7</v>
      </c>
      <c r="S39" s="45">
        <v>8.1</v>
      </c>
      <c r="T39" s="46">
        <f t="shared" si="5"/>
        <v>6.8765432098765435</v>
      </c>
      <c r="U39" s="59">
        <v>6.88</v>
      </c>
      <c r="V39" s="12"/>
      <c r="W39" s="38" t="s">
        <v>67</v>
      </c>
      <c r="X39" s="48">
        <v>44</v>
      </c>
      <c r="Y39" s="48">
        <v>41</v>
      </c>
      <c r="Z39" s="48">
        <v>25</v>
      </c>
      <c r="AA39" s="45">
        <v>5</v>
      </c>
      <c r="AB39" s="11">
        <v>2</v>
      </c>
      <c r="AC39" s="50">
        <f t="shared" si="6"/>
        <v>4.5100000000000001E-2</v>
      </c>
      <c r="AD39" s="51">
        <f t="shared" si="7"/>
        <v>2882.4833702882484</v>
      </c>
      <c r="AE39" s="38">
        <v>2250</v>
      </c>
      <c r="AF39" s="52">
        <f t="shared" si="8"/>
        <v>0.78057692307692306</v>
      </c>
      <c r="AG39" s="41" t="s">
        <v>68</v>
      </c>
      <c r="AH39" s="53">
        <v>0.42799999999999999</v>
      </c>
      <c r="AI39" s="52">
        <f t="shared" si="16"/>
        <v>2.9446399999999997</v>
      </c>
      <c r="AJ39" s="52">
        <f t="shared" si="0"/>
        <v>10.605216923076924</v>
      </c>
      <c r="AK39" s="53">
        <v>0</v>
      </c>
      <c r="AL39" s="52">
        <f t="shared" si="1"/>
        <v>0</v>
      </c>
      <c r="AM39" s="53">
        <v>0</v>
      </c>
      <c r="AN39" s="52">
        <f t="shared" si="2"/>
        <v>0</v>
      </c>
      <c r="AO39" s="53">
        <v>0</v>
      </c>
      <c r="AP39" s="52">
        <f t="shared" si="17"/>
        <v>0</v>
      </c>
      <c r="AQ39" s="53">
        <v>0</v>
      </c>
      <c r="AR39" s="53">
        <v>0</v>
      </c>
      <c r="AS39" s="52">
        <f t="shared" si="3"/>
        <v>0</v>
      </c>
      <c r="AT39" s="52">
        <f t="shared" si="9"/>
        <v>0</v>
      </c>
      <c r="AU39" s="52">
        <f t="shared" si="4"/>
        <v>10.605216923076924</v>
      </c>
      <c r="AV39" s="54">
        <f t="shared" si="10"/>
        <v>0.18421408284023663</v>
      </c>
      <c r="AW39" s="52">
        <f t="shared" si="11"/>
        <v>13</v>
      </c>
      <c r="AX39" s="55">
        <v>13</v>
      </c>
      <c r="AY39" s="12">
        <v>24.99</v>
      </c>
      <c r="AZ39" s="53">
        <f t="shared" si="24"/>
        <v>0.47979191676670663</v>
      </c>
      <c r="BA39" s="56">
        <f t="shared" si="13"/>
        <v>0.47979191676670663</v>
      </c>
      <c r="BB39" s="60">
        <v>140</v>
      </c>
      <c r="BC39" s="52">
        <f t="shared" si="14"/>
        <v>1484.7303692307694</v>
      </c>
      <c r="BD39" s="52">
        <f t="shared" si="15"/>
        <v>1820</v>
      </c>
    </row>
    <row r="40" spans="1:56" ht="36" customHeight="1" x14ac:dyDescent="0.35">
      <c r="A40" s="39">
        <v>46</v>
      </c>
      <c r="B40" s="61"/>
      <c r="C40" s="41" t="s">
        <v>150</v>
      </c>
      <c r="D40" s="38"/>
      <c r="E40" s="38"/>
      <c r="F40" s="38" t="s">
        <v>57</v>
      </c>
      <c r="G40" s="41" t="s">
        <v>151</v>
      </c>
      <c r="H40" s="41" t="s">
        <v>117</v>
      </c>
      <c r="I40" s="41" t="s">
        <v>118</v>
      </c>
      <c r="J40" s="41" t="s">
        <v>146</v>
      </c>
      <c r="K40" s="42" t="s">
        <v>62</v>
      </c>
      <c r="L40" s="38" t="s">
        <v>63</v>
      </c>
      <c r="M40" s="41" t="s">
        <v>152</v>
      </c>
      <c r="N40" s="38"/>
      <c r="O40" s="43" t="s">
        <v>154</v>
      </c>
      <c r="P40" s="38"/>
      <c r="Q40" s="38" t="s">
        <v>66</v>
      </c>
      <c r="R40" s="44">
        <f>'[1]Emb cost '!G25</f>
        <v>76.5</v>
      </c>
      <c r="S40" s="45">
        <v>8.1</v>
      </c>
      <c r="T40" s="46">
        <f t="shared" si="5"/>
        <v>9.4444444444444446</v>
      </c>
      <c r="U40" s="59">
        <v>9.44</v>
      </c>
      <c r="V40" s="12"/>
      <c r="W40" s="38" t="s">
        <v>67</v>
      </c>
      <c r="X40" s="48">
        <v>44</v>
      </c>
      <c r="Y40" s="48">
        <v>41</v>
      </c>
      <c r="Z40" s="48">
        <v>27</v>
      </c>
      <c r="AA40" s="45">
        <v>5.3</v>
      </c>
      <c r="AB40" s="11">
        <v>2</v>
      </c>
      <c r="AC40" s="50">
        <f t="shared" si="6"/>
        <v>4.8708000000000001E-2</v>
      </c>
      <c r="AD40" s="51">
        <f t="shared" si="7"/>
        <v>2668.9660836002299</v>
      </c>
      <c r="AE40" s="38">
        <v>2250</v>
      </c>
      <c r="AF40" s="52">
        <f t="shared" si="8"/>
        <v>0.84302307692307688</v>
      </c>
      <c r="AG40" s="41" t="s">
        <v>68</v>
      </c>
      <c r="AH40" s="53">
        <v>0.42799999999999999</v>
      </c>
      <c r="AI40" s="52">
        <f t="shared" si="16"/>
        <v>4.0403199999999995</v>
      </c>
      <c r="AJ40" s="52">
        <f t="shared" si="0"/>
        <v>14.323343076923075</v>
      </c>
      <c r="AK40" s="53">
        <v>0</v>
      </c>
      <c r="AL40" s="52">
        <f t="shared" si="1"/>
        <v>0</v>
      </c>
      <c r="AM40" s="53">
        <v>0</v>
      </c>
      <c r="AN40" s="52">
        <f t="shared" si="2"/>
        <v>0</v>
      </c>
      <c r="AO40" s="53">
        <v>0</v>
      </c>
      <c r="AP40" s="52">
        <f t="shared" si="17"/>
        <v>0</v>
      </c>
      <c r="AQ40" s="53">
        <v>0</v>
      </c>
      <c r="AR40" s="53">
        <v>0</v>
      </c>
      <c r="AS40" s="52">
        <f t="shared" si="3"/>
        <v>0</v>
      </c>
      <c r="AT40" s="52">
        <f t="shared" si="9"/>
        <v>0</v>
      </c>
      <c r="AU40" s="52">
        <f t="shared" si="4"/>
        <v>14.323343076923075</v>
      </c>
      <c r="AV40" s="54">
        <f t="shared" si="10"/>
        <v>0.1574504072398191</v>
      </c>
      <c r="AW40" s="52">
        <f t="shared" si="11"/>
        <v>16.999999999999996</v>
      </c>
      <c r="AX40" s="55">
        <v>17</v>
      </c>
      <c r="AY40" s="12">
        <v>34.99</v>
      </c>
      <c r="AZ40" s="53">
        <f t="shared" si="24"/>
        <v>0.51414689911403266</v>
      </c>
      <c r="BA40" s="56">
        <f t="shared" si="13"/>
        <v>0.51414689911403266</v>
      </c>
      <c r="BB40" s="60">
        <v>610</v>
      </c>
      <c r="BC40" s="52">
        <f t="shared" si="14"/>
        <v>8737.2392769230755</v>
      </c>
      <c r="BD40" s="52">
        <f t="shared" si="15"/>
        <v>10370</v>
      </c>
    </row>
    <row r="41" spans="1:56" ht="36" customHeight="1" x14ac:dyDescent="0.35">
      <c r="A41" s="39">
        <v>47</v>
      </c>
      <c r="B41" s="58"/>
      <c r="C41" s="41" t="s">
        <v>150</v>
      </c>
      <c r="D41" s="38"/>
      <c r="E41" s="38"/>
      <c r="F41" s="38" t="s">
        <v>57</v>
      </c>
      <c r="G41" s="41" t="s">
        <v>151</v>
      </c>
      <c r="H41" s="41" t="s">
        <v>117</v>
      </c>
      <c r="I41" s="41" t="s">
        <v>118</v>
      </c>
      <c r="J41" s="41" t="s">
        <v>146</v>
      </c>
      <c r="K41" s="42" t="s">
        <v>62</v>
      </c>
      <c r="L41" s="38" t="s">
        <v>69</v>
      </c>
      <c r="M41" s="41" t="s">
        <v>152</v>
      </c>
      <c r="N41" s="38"/>
      <c r="O41" s="43" t="s">
        <v>155</v>
      </c>
      <c r="P41" s="38"/>
      <c r="Q41" s="38" t="s">
        <v>66</v>
      </c>
      <c r="R41" s="44">
        <f>'[1]Emb cost '!G26</f>
        <v>87.8</v>
      </c>
      <c r="S41" s="45">
        <v>8.1</v>
      </c>
      <c r="T41" s="46">
        <f t="shared" si="5"/>
        <v>10.839506172839506</v>
      </c>
      <c r="U41" s="59">
        <v>10.84</v>
      </c>
      <c r="V41" s="12"/>
      <c r="W41" s="38" t="s">
        <v>67</v>
      </c>
      <c r="X41" s="48">
        <v>44</v>
      </c>
      <c r="Y41" s="48">
        <v>41</v>
      </c>
      <c r="Z41" s="48">
        <v>30</v>
      </c>
      <c r="AA41" s="45">
        <v>6.2</v>
      </c>
      <c r="AB41" s="11">
        <v>2</v>
      </c>
      <c r="AC41" s="50">
        <f t="shared" si="6"/>
        <v>5.4120000000000001E-2</v>
      </c>
      <c r="AD41" s="51">
        <f t="shared" si="7"/>
        <v>2402.0694752402069</v>
      </c>
      <c r="AE41" s="38">
        <v>2250</v>
      </c>
      <c r="AF41" s="52">
        <f t="shared" si="8"/>
        <v>0.93669230769230771</v>
      </c>
      <c r="AG41" s="41" t="s">
        <v>68</v>
      </c>
      <c r="AH41" s="53">
        <v>0.42799999999999999</v>
      </c>
      <c r="AI41" s="52">
        <f t="shared" si="16"/>
        <v>4.6395200000000001</v>
      </c>
      <c r="AJ41" s="52">
        <f t="shared" si="0"/>
        <v>16.416212307692309</v>
      </c>
      <c r="AK41" s="53">
        <v>0</v>
      </c>
      <c r="AL41" s="52">
        <f t="shared" si="1"/>
        <v>0</v>
      </c>
      <c r="AM41" s="53">
        <v>0</v>
      </c>
      <c r="AN41" s="52">
        <f t="shared" si="2"/>
        <v>0</v>
      </c>
      <c r="AO41" s="53">
        <v>0</v>
      </c>
      <c r="AP41" s="52">
        <f t="shared" si="17"/>
        <v>0</v>
      </c>
      <c r="AQ41" s="53">
        <v>0</v>
      </c>
      <c r="AR41" s="53">
        <v>0</v>
      </c>
      <c r="AS41" s="52">
        <f t="shared" si="3"/>
        <v>0</v>
      </c>
      <c r="AT41" s="52">
        <f t="shared" si="9"/>
        <v>0</v>
      </c>
      <c r="AU41" s="52">
        <f t="shared" si="4"/>
        <v>16.416212307692309</v>
      </c>
      <c r="AV41" s="54">
        <f t="shared" si="10"/>
        <v>0.17918938461538456</v>
      </c>
      <c r="AW41" s="52">
        <f t="shared" si="11"/>
        <v>20.000000000000004</v>
      </c>
      <c r="AX41" s="55">
        <v>20</v>
      </c>
      <c r="AY41" s="12">
        <v>39.99</v>
      </c>
      <c r="AZ41" s="53">
        <f t="shared" si="24"/>
        <v>0.49987496874218557</v>
      </c>
      <c r="BA41" s="56">
        <f t="shared" si="13"/>
        <v>0.49987496874218557</v>
      </c>
      <c r="BB41" s="60">
        <v>570</v>
      </c>
      <c r="BC41" s="52">
        <f t="shared" si="14"/>
        <v>9357.2410153846158</v>
      </c>
      <c r="BD41" s="52">
        <f t="shared" si="15"/>
        <v>11400</v>
      </c>
    </row>
  </sheetData>
  <sheetProtection insertRows="0" deleteRows="0" sort="0"/>
  <protectedRanges>
    <protectedRange sqref="L10:N41 AB10:AV41 L42:BB283 B2:J5 B6:J13 B14:J17 B18:J23 B24:J27 B28:J31 A2:A41 P10:Z41 B32:J35 BB6:BB9 A42:J283 B36:J41 L6:AN9 AY2:AZ41 AP2:AV9 AO3:AO9 AB2:AN5 L2:N5 P2:Z5" name="Range1"/>
    <protectedRange sqref="AW2:AW41" name="Range1_1"/>
    <protectedRange sqref="BA2:BA41" name="Range1_2"/>
    <protectedRange sqref="K2:K286" name="Range1_3"/>
    <protectedRange sqref="AA18:AA23 AA2:AA5 AA10:AA13 AA14:AA17 AA24:AA27 AA28:AA31 AA32:AA35 AA36:AA41" name="Range1_4"/>
  </protectedRanges>
  <mergeCells count="12">
    <mergeCell ref="B26:B27"/>
    <mergeCell ref="B28:B29"/>
    <mergeCell ref="B30:B31"/>
    <mergeCell ref="B36:B38"/>
    <mergeCell ref="B39:B41"/>
    <mergeCell ref="B4:B5"/>
    <mergeCell ref="B10:B11"/>
    <mergeCell ref="B12:B13"/>
    <mergeCell ref="B18:B20"/>
    <mergeCell ref="B21:B23"/>
    <mergeCell ref="B24:B25"/>
    <mergeCell ref="B2:B3"/>
  </mergeCells>
  <phoneticPr fontId="2" type="noConversion"/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2025-11-03T08:22:35Z</dcterms:created>
  <dcterms:modified xsi:type="dcterms:W3CDTF">2025-11-03T08:23:59Z</dcterms:modified>
</cp:coreProperties>
</file>