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B10" i="1" l="1"/>
  <c r="AY10" i="1"/>
  <c r="AS10" i="1"/>
  <c r="AP10" i="1"/>
  <c r="AN10" i="1"/>
  <c r="AL10" i="1"/>
  <c r="AT10" i="1" s="1"/>
  <c r="AI10" i="1"/>
  <c r="AB10" i="1"/>
  <c r="AD10" i="1" s="1"/>
  <c r="AF10" i="1" s="1"/>
  <c r="AJ10" i="1" s="1"/>
  <c r="AU10" i="1" s="1"/>
  <c r="BB9" i="1"/>
  <c r="AY9" i="1"/>
  <c r="AS9" i="1"/>
  <c r="AP9" i="1"/>
  <c r="AN9" i="1"/>
  <c r="AL9" i="1"/>
  <c r="AT9" i="1" s="1"/>
  <c r="AI9" i="1"/>
  <c r="AB9" i="1"/>
  <c r="AD9" i="1" s="1"/>
  <c r="AF9" i="1" s="1"/>
  <c r="AJ9" i="1" s="1"/>
  <c r="AU9" i="1" s="1"/>
  <c r="BB8" i="1"/>
  <c r="AY8" i="1"/>
  <c r="AT8" i="1"/>
  <c r="AS8" i="1"/>
  <c r="AP8" i="1"/>
  <c r="AN8" i="1"/>
  <c r="AL8" i="1"/>
  <c r="AI8" i="1"/>
  <c r="AD8" i="1"/>
  <c r="AF8" i="1" s="1"/>
  <c r="AJ8" i="1" s="1"/>
  <c r="AU8" i="1" s="1"/>
  <c r="AB8" i="1"/>
  <c r="BB7" i="1"/>
  <c r="AY7" i="1"/>
  <c r="AS7" i="1"/>
  <c r="AP7" i="1"/>
  <c r="AN7" i="1"/>
  <c r="AL7" i="1"/>
  <c r="AT7" i="1" s="1"/>
  <c r="AI7" i="1"/>
  <c r="AB7" i="1"/>
  <c r="AD7" i="1" s="1"/>
  <c r="AF7" i="1" s="1"/>
  <c r="AJ7" i="1" s="1"/>
  <c r="BB6" i="1"/>
  <c r="AY6" i="1"/>
  <c r="AS6" i="1"/>
  <c r="AP6" i="1"/>
  <c r="AN6" i="1"/>
  <c r="AL6" i="1"/>
  <c r="AT6" i="1" s="1"/>
  <c r="AI6" i="1"/>
  <c r="AB6" i="1"/>
  <c r="AD6" i="1" s="1"/>
  <c r="AF6" i="1" s="1"/>
  <c r="AJ6" i="1" s="1"/>
  <c r="BB5" i="1"/>
  <c r="AY5" i="1"/>
  <c r="AS5" i="1"/>
  <c r="AP5" i="1"/>
  <c r="AN5" i="1"/>
  <c r="AL5" i="1"/>
  <c r="AT5" i="1" s="1"/>
  <c r="AI5" i="1"/>
  <c r="AB5" i="1"/>
  <c r="AD5" i="1" s="1"/>
  <c r="AF5" i="1" s="1"/>
  <c r="AJ5" i="1" s="1"/>
  <c r="BB4" i="1"/>
  <c r="AY4" i="1"/>
  <c r="AS4" i="1"/>
  <c r="AP4" i="1"/>
  <c r="AN4" i="1"/>
  <c r="AL4" i="1"/>
  <c r="AT4" i="1" s="1"/>
  <c r="AI4" i="1"/>
  <c r="AD4" i="1"/>
  <c r="AF4" i="1" s="1"/>
  <c r="AJ4" i="1" s="1"/>
  <c r="AB4" i="1"/>
  <c r="BB3" i="1"/>
  <c r="AY3" i="1"/>
  <c r="AS3" i="1"/>
  <c r="AP3" i="1"/>
  <c r="AN3" i="1"/>
  <c r="AL3" i="1"/>
  <c r="AT3" i="1" s="1"/>
  <c r="AI3" i="1"/>
  <c r="AB3" i="1"/>
  <c r="AD3" i="1" s="1"/>
  <c r="AF3" i="1" s="1"/>
  <c r="AJ3" i="1" s="1"/>
  <c r="BB2" i="1"/>
  <c r="AY2" i="1"/>
  <c r="AS2" i="1"/>
  <c r="AP2" i="1"/>
  <c r="AN2" i="1"/>
  <c r="AL2" i="1"/>
  <c r="AT2" i="1" s="1"/>
  <c r="AI2" i="1"/>
  <c r="AB2" i="1"/>
  <c r="AD2" i="1" s="1"/>
  <c r="AF2" i="1" s="1"/>
  <c r="AJ2" i="1" s="1"/>
  <c r="AU2" i="1" s="1"/>
  <c r="BA9" i="1" l="1"/>
  <c r="AV9" i="1"/>
  <c r="BA2" i="1"/>
  <c r="AV2" i="1"/>
  <c r="AU3" i="1"/>
  <c r="BA10" i="1"/>
  <c r="AV10" i="1"/>
  <c r="AU4" i="1"/>
  <c r="AU6" i="1"/>
  <c r="AU7" i="1"/>
  <c r="AU5" i="1"/>
  <c r="BA8" i="1"/>
  <c r="AV8" i="1"/>
  <c r="AV4" i="1" l="1"/>
  <c r="BA4" i="1"/>
  <c r="BA5" i="1"/>
  <c r="AV5" i="1"/>
  <c r="AV7" i="1"/>
  <c r="BA7" i="1"/>
  <c r="AV6" i="1"/>
  <c r="BA6" i="1"/>
  <c r="AV3" i="1"/>
  <c r="BA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DI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DI Price]*[DA %]</t>
        </r>
      </text>
    </comment>
    <comment ref="AS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>
      <text>
        <r>
          <rPr>
            <sz val="11"/>
            <rFont val="Calibri"/>
            <family val="2"/>
          </rPr>
          <t>[Licensor Royalty $]+[Tech Royalty $]+[DA $]+[Load 2 $]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DI Load $]</t>
        </r>
      </text>
    </comment>
    <comment ref="AV1" authorId="0" shapeId="0">
      <text>
        <r>
          <rPr>
            <sz val="11"/>
            <rFont val="Calibri"/>
            <family val="2"/>
          </rPr>
          <t>([JLA DI Price Quote (Value)]-[DI Cost with Load $])/[JLA DI Price Quote (Value)]</t>
        </r>
      </text>
    </comment>
    <comment ref="AY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A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<sst xmlns="http://schemas.openxmlformats.org/spreadsheetml/2006/main" count="189" uniqueCount="86">
  <si>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</si>
  <si>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</si>
  <si>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</si>
  <si>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</si>
  <si>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</si>
  <si>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</si>
  <si>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</si>
  <si>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</si>
  <si>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</si>
  <si>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</si>
  <si>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</si>
  <si>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UPC</t>
  </si>
  <si>
    <t>Customer Item#</t>
  </si>
  <si>
    <t>Item Description</t>
  </si>
  <si>
    <t>Unit of Measure</t>
  </si>
  <si>
    <t>Carton Gross Weight (kg)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</si>
  <si>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</si>
  <si>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</si>
  <si>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</si>
  <si>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</si>
  <si>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</si>
  <si>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</si>
  <si>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UCCPM Price</t>
  </si>
  <si>
    <t>DA %</t>
  </si>
  <si>
    <t>DA $</t>
  </si>
  <si>
    <t>Load 2</t>
  </si>
  <si>
    <t>Load 2 %</t>
  </si>
  <si>
    <t>Load 2 $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</si>
  <si>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</si>
  <si>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</si>
  <si>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</si>
  <si>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</si>
  <si>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</si>
  <si>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</si>
  <si>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Vendor</t>
  </si>
  <si>
    <t>VIN/Art No.</t>
  </si>
  <si>
    <t>Pattern</t>
  </si>
  <si>
    <t>Fabrication</t>
  </si>
  <si>
    <t>Opacity</t>
  </si>
  <si>
    <t>Size/Spec.</t>
  </si>
  <si>
    <t>FOB Cost $ (Value)</t>
  </si>
  <si>
    <t>Container Volume</t>
  </si>
  <si>
    <t>LDP Cost $</t>
  </si>
  <si>
    <t>Licensor Royalty %</t>
  </si>
  <si>
    <t>Licensor Royalty $</t>
  </si>
  <si>
    <t>Tech Royalty %</t>
  </si>
  <si>
    <t>Tech Royalty $</t>
  </si>
  <si>
    <t>Total DI Load $</t>
  </si>
  <si>
    <t>DI Cost with Load $</t>
  </si>
  <si>
    <t>JLA DI MU%</t>
  </si>
  <si>
    <t>JLA DI Price Quote (Value)</t>
  </si>
  <si>
    <t>Retail Markup %</t>
  </si>
  <si>
    <t>Total Quantity</t>
  </si>
  <si>
    <t>Total Cost</t>
  </si>
  <si>
    <t>Total Sales</t>
  </si>
  <si>
    <t>Beautyrest Black</t>
  </si>
  <si>
    <t>Beautyrest 3.5%</t>
  </si>
  <si>
    <t>WINDOW PANEL</t>
  </si>
  <si>
    <t>Walton</t>
    <phoneticPr fontId="3" type="noConversion"/>
  </si>
  <si>
    <t>Total 340gsm, front 175gsm herringbone weave chenille yarn+ total blackout  liner of 75gsm microfiber with 90gsm foaming with Gromments</t>
    <phoneticPr fontId="3" type="noConversion"/>
  </si>
  <si>
    <t>175gsm chenille,TBO liner</t>
    <phoneticPr fontId="3" type="noConversion"/>
  </si>
  <si>
    <t>100% polyester</t>
  </si>
  <si>
    <t>Total Blackout</t>
  </si>
  <si>
    <t>52x90 pair (104x90) grommets for store</t>
  </si>
  <si>
    <t>White</t>
    <phoneticPr fontId="3" type="noConversion"/>
  </si>
  <si>
    <t>Pair</t>
  </si>
  <si>
    <t>6303.92.2010</t>
  </si>
  <si>
    <t>Silver</t>
    <phoneticPr fontId="3" type="noConversion"/>
  </si>
  <si>
    <t>Brown</t>
    <phoneticPr fontId="3" type="noConversion"/>
  </si>
  <si>
    <t>Ivory</t>
    <phoneticPr fontId="3" type="noConversion"/>
  </si>
  <si>
    <t>Assorted</t>
    <phoneticPr fontId="3" type="noConversion"/>
  </si>
  <si>
    <t>Normal</t>
    <phoneticPr fontId="3" type="noConversion"/>
  </si>
  <si>
    <t xml:space="preserve">52x84 pair (104x84) grommets for ECOM  </t>
    <phoneticPr fontId="3" type="noConversion"/>
  </si>
  <si>
    <t>Lt Green</t>
    <phoneticPr fontId="3" type="noConversion"/>
  </si>
  <si>
    <t xml:space="preserve">52x90 pair (104x90) grommets for ECOM  </t>
    <phoneticPr fontId="3" type="noConversion"/>
  </si>
  <si>
    <t xml:space="preserve">52x96 pair (104x96) grommets for ECOM </t>
    <phoneticPr fontId="3" type="noConversion"/>
  </si>
  <si>
    <t xml:space="preserve">52x108 pair (104x108) grommets for ECOM </t>
    <phoneticPr fontId="3" type="noConversion"/>
  </si>
  <si>
    <t>BRB40-0242</t>
    <phoneticPr fontId="3" type="noConversion"/>
  </si>
  <si>
    <t>BRB40-0243</t>
  </si>
  <si>
    <t>BRB40-0244</t>
  </si>
  <si>
    <t>BRB40-0245</t>
  </si>
  <si>
    <t>BRB40-0246</t>
  </si>
  <si>
    <t>BRB40-0247</t>
  </si>
  <si>
    <t>BRB40-0248</t>
  </si>
  <si>
    <t>BRB40-0249</t>
  </si>
  <si>
    <t>BRB40-0250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</si>
</sst>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0.0"/>
    <numFmt numFmtId="178" formatCode="0.000"/>
    <numFmt numFmtId="179" formatCode="&quot;$&quot;#,##0.00"/>
    <numFmt numFmtId="182" formatCode="_(* #,##0.00_);_(* \(#,##0.00\);_(* &quot;-&quot;??_);_(@_)"/>
    <numFmt numFmtId="186" formatCode="0.0%"/>
    <numFmt numFmtId="187" formatCode="[$¥-804]#,##0.00"/>
  </numFmts>
  <fonts count="9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8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 applyNumberFormat="1" applyFont="1"/>
    <xf numFmtId="0" fontId="1" fillId="0" borderId="1" xfId="0" applyNumberFormat="1" applyFont="1" applyBorder="1"/>
    <xf numFmtId="0" fontId="0" fillId="6" borderId="0" xfId="0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2" fontId="7" fillId="5" borderId="1" xfId="4" applyNumberFormat="1" applyFont="1" applyFill="1" applyBorder="1" applyAlignment="1">
      <alignment wrapText="1"/>
    </xf>
    <xf numFmtId="179" fontId="4" fillId="4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79" fontId="6" fillId="7" borderId="1" xfId="4" applyNumberFormat="1" applyFont="1" applyFill="1" applyBorder="1" applyAlignment="1">
      <alignment wrapText="1"/>
    </xf>
    <xf numFmtId="10" fontId="6" fillId="7" borderId="1" xfId="4" applyNumberFormat="1" applyFont="1" applyFill="1" applyBorder="1" applyAlignment="1">
      <alignment wrapText="1"/>
    </xf>
    <xf numFmtId="0" fontId="4" fillId="9" borderId="1" xfId="0" applyFont="1" applyFill="1" applyBorder="1" applyAlignment="1">
      <alignment horizontal="center" wrapText="1"/>
    </xf>
    <xf numFmtId="179" fontId="4" fillId="7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179" fontId="0" fillId="0" borderId="1" xfId="0" applyNumberFormat="1" applyBorder="1" applyAlignment="1">
      <alignment wrapText="1"/>
    </xf>
    <xf numFmtId="179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8" borderId="1" xfId="0" applyNumberFormat="1" applyFill="1" applyBorder="1" applyAlignment="1">
      <alignment wrapText="1"/>
    </xf>
    <xf numFmtId="1" fontId="0" fillId="0" borderId="1" xfId="0" applyNumberFormat="1" applyBorder="1"/>
    <xf numFmtId="1" fontId="0" fillId="8" borderId="1" xfId="0" applyNumberFormat="1" applyFill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86" fontId="0" fillId="0" borderId="1" xfId="0" applyNumberFormat="1" applyBorder="1"/>
    <xf numFmtId="10" fontId="0" fillId="0" borderId="1" xfId="0" applyNumberFormat="1" applyBorder="1" applyAlignment="1">
      <alignment wrapText="1"/>
    </xf>
    <xf numFmtId="10" fontId="0" fillId="8" borderId="1" xfId="7" applyNumberFormat="1" applyFon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179" fontId="0" fillId="8" borderId="1" xfId="7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87" fontId="1" fillId="0" borderId="1" xfId="0" applyNumberFormat="1" applyFont="1" applyFill="1" applyBorder="1"/>
  </cellXfs>
  <cellStyles count="8">
    <cellStyle name="Comma 5" xfId="6"/>
    <cellStyle name="Normal 158" xfId="5"/>
    <cellStyle name="Normal 2" xfId="3"/>
    <cellStyle name="Normal 2 18 2" xfId="4"/>
    <cellStyle name="Percent 2" xfId="7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182803</xdr:colOff>
      <xdr:row>1</xdr:row>
      <xdr:rowOff>163561</xdr:rowOff>
    </xdr:from>
    <xdr:to>
      <xdr:col>1</xdr:col>
      <xdr:colOff>652151</xdr:colOff>
      <xdr:row>14</xdr:row>
      <xdr:rowOff>64571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372BB686-128C-4B55-99FA-E8F8BDE5D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03" y="1411336"/>
          <a:ext cx="469348" cy="643960"/>
        </a:xfrm>
        <a:prstGeom prst="rect">
          <a:avLst/>
        </a:prstGeom>
      </xdr:spPr>
    </xdr:pic>
    <xdr:clientData/>
  </xdr:twoCellAnchor>
  <xdr:twoCellAnchor editAs="oneCell">
    <xdr:from>
      <xdr:col>1</xdr:col>
      <xdr:colOff>240531</xdr:colOff>
      <xdr:row>2</xdr:row>
      <xdr:rowOff>153939</xdr:rowOff>
    </xdr:from>
    <xdr:to>
      <xdr:col>1</xdr:col>
      <xdr:colOff>633591</xdr:colOff>
      <xdr:row>10</xdr:row>
      <xdr:rowOff>13134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92B09DD7-3021-4BDF-981E-217995AFF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6" t="1184" r="1787"/>
        <a:stretch>
          <a:fillRect/>
        </a:stretch>
      </xdr:blipFill>
      <xdr:spPr>
        <a:xfrm>
          <a:off x="850131" y="2420889"/>
          <a:ext cx="393060" cy="62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0"/>
  <sheetViews>
    <sheetView tabSelected="1" workbookViewId="0">
      <selection activeCell="P2" sqref="P2:P10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4" s="25" customFormat="1" ht="63.4" customHeight="1" x14ac:dyDescent="0.25">
      <c r="A1" s="2" t="s">
        <v>34</v>
      </c>
      <c r="B1" s="3" t="s">
        <v>9</v>
      </c>
      <c r="C1" s="3" t="s">
        <v>10</v>
      </c>
      <c r="D1" s="4" t="s">
        <v>35</v>
      </c>
      <c r="E1" s="5" t="s">
        <v>3</v>
      </c>
      <c r="F1" s="5" t="s">
        <v>2</v>
      </c>
      <c r="G1" s="6" t="s">
        <v>4</v>
      </c>
      <c r="H1" s="4" t="s">
        <v>36</v>
      </c>
      <c r="I1" s="7" t="s">
        <v>13</v>
      </c>
      <c r="J1" s="8" t="s">
        <v>1</v>
      </c>
      <c r="K1" s="7" t="s">
        <v>37</v>
      </c>
      <c r="L1" s="8" t="s">
        <v>5</v>
      </c>
      <c r="M1" s="4" t="s">
        <v>38</v>
      </c>
      <c r="N1" s="7" t="s">
        <v>39</v>
      </c>
      <c r="O1" s="7" t="s">
        <v>6</v>
      </c>
      <c r="P1" s="4" t="s">
        <v>0</v>
      </c>
      <c r="Q1" s="4" t="s">
        <v>11</v>
      </c>
      <c r="R1" s="4" t="s">
        <v>12</v>
      </c>
      <c r="S1" s="8" t="s">
        <v>14</v>
      </c>
      <c r="T1" s="9" t="s">
        <v>22</v>
      </c>
      <c r="U1" s="10" t="s">
        <v>40</v>
      </c>
      <c r="V1" s="11" t="s">
        <v>7</v>
      </c>
      <c r="W1" s="12" t="s">
        <v>16</v>
      </c>
      <c r="X1" s="12" t="s">
        <v>17</v>
      </c>
      <c r="Y1" s="12" t="s">
        <v>18</v>
      </c>
      <c r="Z1" s="13" t="s">
        <v>15</v>
      </c>
      <c r="AA1" s="14" t="s">
        <v>19</v>
      </c>
      <c r="AB1" s="15" t="s">
        <v>20</v>
      </c>
      <c r="AC1" s="16" t="s">
        <v>41</v>
      </c>
      <c r="AD1" s="17" t="s">
        <v>21</v>
      </c>
      <c r="AE1" s="3" t="s">
        <v>29</v>
      </c>
      <c r="AF1" s="18" t="s">
        <v>30</v>
      </c>
      <c r="AG1" s="3" t="s">
        <v>31</v>
      </c>
      <c r="AH1" s="19" t="s">
        <v>32</v>
      </c>
      <c r="AI1" s="18" t="s">
        <v>33</v>
      </c>
      <c r="AJ1" s="18" t="s">
        <v>42</v>
      </c>
      <c r="AK1" s="19" t="s">
        <v>43</v>
      </c>
      <c r="AL1" s="18" t="s">
        <v>44</v>
      </c>
      <c r="AM1" s="19" t="s">
        <v>45</v>
      </c>
      <c r="AN1" s="18" t="s">
        <v>46</v>
      </c>
      <c r="AO1" s="19" t="s">
        <v>23</v>
      </c>
      <c r="AP1" s="18" t="s">
        <v>24</v>
      </c>
      <c r="AQ1" s="20" t="s">
        <v>25</v>
      </c>
      <c r="AR1" s="19" t="s">
        <v>26</v>
      </c>
      <c r="AS1" s="18" t="s">
        <v>27</v>
      </c>
      <c r="AT1" s="18" t="s">
        <v>47</v>
      </c>
      <c r="AU1" s="21" t="s">
        <v>48</v>
      </c>
      <c r="AV1" s="22" t="s">
        <v>49</v>
      </c>
      <c r="AW1" s="23" t="s">
        <v>50</v>
      </c>
      <c r="AX1" s="24" t="s">
        <v>28</v>
      </c>
      <c r="AY1" s="22" t="s">
        <v>51</v>
      </c>
      <c r="AZ1" s="14" t="s">
        <v>52</v>
      </c>
      <c r="BA1" s="18" t="s">
        <v>53</v>
      </c>
      <c r="BB1" s="18" t="s">
        <v>54</v>
      </c>
    </row>
    <row r="2" spans="1:54" s="25" customFormat="1" ht="15" x14ac:dyDescent="0.25">
      <c r="A2" s="26"/>
      <c r="B2" s="27">
        <v>1</v>
      </c>
      <c r="C2" s="26"/>
      <c r="D2" s="26"/>
      <c r="E2" s="28" t="s">
        <v>55</v>
      </c>
      <c r="F2" s="28" t="s">
        <v>56</v>
      </c>
      <c r="G2" s="28" t="s">
        <v>57</v>
      </c>
      <c r="H2" s="29" t="s">
        <v>58</v>
      </c>
      <c r="I2" s="29" t="s">
        <v>59</v>
      </c>
      <c r="J2" s="29" t="s">
        <v>60</v>
      </c>
      <c r="K2" s="28" t="s">
        <v>61</v>
      </c>
      <c r="L2" s="28" t="s">
        <v>61</v>
      </c>
      <c r="M2" s="28" t="s">
        <v>62</v>
      </c>
      <c r="N2" s="28" t="s">
        <v>63</v>
      </c>
      <c r="O2" s="29" t="s">
        <v>64</v>
      </c>
      <c r="P2" s="44" t="s">
        <v>77</v>
      </c>
      <c r="Q2" s="28"/>
      <c r="R2" s="28"/>
      <c r="S2" s="26" t="s">
        <v>65</v>
      </c>
      <c r="T2" s="30">
        <v>9.67</v>
      </c>
      <c r="U2" s="31">
        <v>9.92</v>
      </c>
      <c r="V2" s="26" t="s">
        <v>8</v>
      </c>
      <c r="W2" s="32"/>
      <c r="X2" s="32"/>
      <c r="Y2" s="32"/>
      <c r="Z2" s="26"/>
      <c r="AA2" s="33">
        <v>96</v>
      </c>
      <c r="AB2" s="34" t="str">
        <f>IF(W2="","",W2*X2*Y2/1000000)</f>
        <v/>
      </c>
      <c r="AC2" s="35">
        <v>65</v>
      </c>
      <c r="AD2" s="36" t="e">
        <f t="shared" ref="AD2:AD7" si="0">IF(AA2="","",AC2/AB2*AA2)</f>
        <v>#VALUE!</v>
      </c>
      <c r="AE2" s="26">
        <v>2500</v>
      </c>
      <c r="AF2" s="37" t="str">
        <f t="shared" ref="AF2:AF7" si="1">IF(ISERROR(AE2/AD2),"",AE2/AD2)</f>
        <v/>
      </c>
      <c r="AG2" s="28" t="s">
        <v>66</v>
      </c>
      <c r="AH2" s="38">
        <v>0.38800000000000001</v>
      </c>
      <c r="AI2" s="37">
        <f>IF(ISERROR(U2*AH2),"",U2*AH2)</f>
        <v>3.8489599999999999</v>
      </c>
      <c r="AJ2" s="37" t="str">
        <f t="shared" ref="AJ2:AJ6" si="2">IF(ISERROR(U2+AF2+AI2),"",U2+AF2+AI2)</f>
        <v/>
      </c>
      <c r="AK2" s="39">
        <v>3.5000000000000003E-2</v>
      </c>
      <c r="AL2" s="37">
        <f t="shared" ref="AL2:AL7" si="3">IF(ISERROR(AW2*AK2),"",AW2*AK2)</f>
        <v>0.48825000000000002</v>
      </c>
      <c r="AM2" s="39">
        <v>0</v>
      </c>
      <c r="AN2" s="37">
        <f t="shared" ref="AN2:AN7" si="4">IF(ISERROR(U2*AM2),"",U2*AM2)</f>
        <v>0</v>
      </c>
      <c r="AO2" s="39">
        <v>0.05</v>
      </c>
      <c r="AP2" s="37">
        <f t="shared" ref="AP2:AP7" si="5">IF(ISERROR(AW2*AO2),"",AW2*AO2)</f>
        <v>0.69750000000000001</v>
      </c>
      <c r="AQ2" s="30"/>
      <c r="AR2" s="39">
        <v>0.1</v>
      </c>
      <c r="AS2" s="37">
        <f t="shared" ref="AS2:AS7" si="6">IF(ISERROR(AW2*AR2),"",AW2*AR2)</f>
        <v>1.395</v>
      </c>
      <c r="AT2" s="37">
        <f t="shared" ref="AT2:AT7" si="7">IF(ISERROR(AL2+AN2+AP2+AS2),"",AL2+AN2+AP2+AS2)</f>
        <v>2.5807500000000001</v>
      </c>
      <c r="AU2" s="37" t="str">
        <f>IF(ISERROR(AJ2+AT2),"",AJ2+AT2)</f>
        <v/>
      </c>
      <c r="AV2" s="40" t="str">
        <f t="shared" ref="AV2:AV7" si="8">IF(ISERROR((AW2-AU2)/AW2),"",(AW2-AU2)/AW2)</f>
        <v/>
      </c>
      <c r="AW2" s="30">
        <v>13.95</v>
      </c>
      <c r="AX2" s="30">
        <v>0</v>
      </c>
      <c r="AY2" s="40" t="str">
        <f t="shared" ref="AY2:AY7" si="9">IF(ISERROR((AX2-AW2)/AX2),"",(AX2-AW2)/AX2)</f>
        <v/>
      </c>
      <c r="AZ2" s="41"/>
      <c r="BA2" s="42" t="str">
        <f t="shared" ref="BA2:BA7" si="10">IF(ISERROR(AU2*AZ2),"",AU2*AZ2)</f>
        <v/>
      </c>
      <c r="BB2" s="42">
        <f t="shared" ref="BB2:BB7" si="11">IF(ISERROR(AW2*AZ2),"",AW2*AZ2)</f>
        <v>0</v>
      </c>
    </row>
    <row r="3" spans="1:54" s="25" customFormat="1" ht="15" x14ac:dyDescent="0.25">
      <c r="A3" s="26"/>
      <c r="B3" s="27">
        <v>2</v>
      </c>
      <c r="C3" s="26"/>
      <c r="D3" s="26"/>
      <c r="E3" s="28" t="s">
        <v>55</v>
      </c>
      <c r="F3" s="28" t="s">
        <v>56</v>
      </c>
      <c r="G3" s="28" t="s">
        <v>57</v>
      </c>
      <c r="H3" s="29" t="s">
        <v>58</v>
      </c>
      <c r="I3" s="29" t="s">
        <v>59</v>
      </c>
      <c r="J3" s="29" t="s">
        <v>60</v>
      </c>
      <c r="K3" s="28" t="s">
        <v>61</v>
      </c>
      <c r="L3" s="28" t="s">
        <v>61</v>
      </c>
      <c r="M3" s="28" t="s">
        <v>62</v>
      </c>
      <c r="N3" s="28" t="s">
        <v>63</v>
      </c>
      <c r="O3" s="29" t="s">
        <v>67</v>
      </c>
      <c r="P3" s="44" t="s">
        <v>78</v>
      </c>
      <c r="Q3" s="28"/>
      <c r="R3" s="28"/>
      <c r="S3" s="26" t="s">
        <v>65</v>
      </c>
      <c r="T3" s="30">
        <v>9.67</v>
      </c>
      <c r="U3" s="31">
        <v>9.92</v>
      </c>
      <c r="V3" s="26" t="s">
        <v>8</v>
      </c>
      <c r="W3" s="32"/>
      <c r="X3" s="32"/>
      <c r="Y3" s="32"/>
      <c r="Z3" s="26"/>
      <c r="AA3" s="33">
        <v>96</v>
      </c>
      <c r="AB3" s="34" t="str">
        <f t="shared" ref="AB3:AB10" si="12">IF(W3="","",W3*X3*Y3/1000000)</f>
        <v/>
      </c>
      <c r="AC3" s="35">
        <v>65</v>
      </c>
      <c r="AD3" s="36" t="e">
        <f t="shared" si="0"/>
        <v>#VALUE!</v>
      </c>
      <c r="AE3" s="26">
        <v>2500</v>
      </c>
      <c r="AF3" s="37" t="str">
        <f t="shared" si="1"/>
        <v/>
      </c>
      <c r="AG3" s="28" t="s">
        <v>66</v>
      </c>
      <c r="AH3" s="38">
        <v>0.38800000000000001</v>
      </c>
      <c r="AI3" s="37">
        <f t="shared" ref="AI3:AI10" si="13">IF(ISERROR(U3*AH3),"",U3*AH3)</f>
        <v>3.8489599999999999</v>
      </c>
      <c r="AJ3" s="37" t="str">
        <f t="shared" si="2"/>
        <v/>
      </c>
      <c r="AK3" s="39">
        <v>3.5000000000000003E-2</v>
      </c>
      <c r="AL3" s="37">
        <f t="shared" si="3"/>
        <v>0.48825000000000002</v>
      </c>
      <c r="AM3" s="39">
        <v>0</v>
      </c>
      <c r="AN3" s="37">
        <f t="shared" si="4"/>
        <v>0</v>
      </c>
      <c r="AO3" s="39">
        <v>0.05</v>
      </c>
      <c r="AP3" s="37">
        <f t="shared" si="5"/>
        <v>0.69750000000000001</v>
      </c>
      <c r="AQ3" s="30"/>
      <c r="AR3" s="39">
        <v>0.1</v>
      </c>
      <c r="AS3" s="37">
        <f t="shared" si="6"/>
        <v>1.395</v>
      </c>
      <c r="AT3" s="37">
        <f t="shared" si="7"/>
        <v>2.5807500000000001</v>
      </c>
      <c r="AU3" s="37" t="str">
        <f t="shared" ref="AU3:AU10" si="14">IF(ISERROR(AJ3+AT3),"",AJ3+AT3)</f>
        <v/>
      </c>
      <c r="AV3" s="40" t="str">
        <f t="shared" si="8"/>
        <v/>
      </c>
      <c r="AW3" s="30">
        <v>13.95</v>
      </c>
      <c r="AX3" s="30">
        <v>0</v>
      </c>
      <c r="AY3" s="40" t="str">
        <f t="shared" si="9"/>
        <v/>
      </c>
      <c r="AZ3" s="41"/>
      <c r="BA3" s="42" t="str">
        <f t="shared" si="10"/>
        <v/>
      </c>
      <c r="BB3" s="42">
        <f t="shared" si="11"/>
        <v>0</v>
      </c>
    </row>
    <row r="4" spans="1:54" s="25" customFormat="1" ht="15" x14ac:dyDescent="0.25">
      <c r="A4" s="26"/>
      <c r="B4" s="27">
        <v>3</v>
      </c>
      <c r="C4" s="26"/>
      <c r="D4" s="26"/>
      <c r="E4" s="28" t="s">
        <v>55</v>
      </c>
      <c r="F4" s="28" t="s">
        <v>56</v>
      </c>
      <c r="G4" s="28" t="s">
        <v>57</v>
      </c>
      <c r="H4" s="29" t="s">
        <v>58</v>
      </c>
      <c r="I4" s="29" t="s">
        <v>59</v>
      </c>
      <c r="J4" s="29" t="s">
        <v>60</v>
      </c>
      <c r="K4" s="28" t="s">
        <v>61</v>
      </c>
      <c r="L4" s="28" t="s">
        <v>61</v>
      </c>
      <c r="M4" s="28" t="s">
        <v>62</v>
      </c>
      <c r="N4" s="28" t="s">
        <v>63</v>
      </c>
      <c r="O4" s="29" t="s">
        <v>68</v>
      </c>
      <c r="P4" s="44" t="s">
        <v>79</v>
      </c>
      <c r="Q4" s="28"/>
      <c r="R4" s="28"/>
      <c r="S4" s="26" t="s">
        <v>65</v>
      </c>
      <c r="T4" s="30">
        <v>9.67</v>
      </c>
      <c r="U4" s="31">
        <v>9.92</v>
      </c>
      <c r="V4" s="26" t="s">
        <v>8</v>
      </c>
      <c r="W4" s="32"/>
      <c r="X4" s="32"/>
      <c r="Y4" s="32"/>
      <c r="Z4" s="26"/>
      <c r="AA4" s="33">
        <v>96</v>
      </c>
      <c r="AB4" s="34" t="str">
        <f t="shared" si="12"/>
        <v/>
      </c>
      <c r="AC4" s="35">
        <v>65</v>
      </c>
      <c r="AD4" s="36" t="e">
        <f t="shared" si="0"/>
        <v>#VALUE!</v>
      </c>
      <c r="AE4" s="26">
        <v>2500</v>
      </c>
      <c r="AF4" s="37" t="str">
        <f t="shared" si="1"/>
        <v/>
      </c>
      <c r="AG4" s="28" t="s">
        <v>66</v>
      </c>
      <c r="AH4" s="38">
        <v>0.38800000000000001</v>
      </c>
      <c r="AI4" s="37">
        <f t="shared" si="13"/>
        <v>3.8489599999999999</v>
      </c>
      <c r="AJ4" s="37" t="str">
        <f t="shared" si="2"/>
        <v/>
      </c>
      <c r="AK4" s="39">
        <v>3.5000000000000003E-2</v>
      </c>
      <c r="AL4" s="37">
        <f t="shared" si="3"/>
        <v>0.48825000000000002</v>
      </c>
      <c r="AM4" s="39">
        <v>0</v>
      </c>
      <c r="AN4" s="37">
        <f t="shared" si="4"/>
        <v>0</v>
      </c>
      <c r="AO4" s="39">
        <v>0.05</v>
      </c>
      <c r="AP4" s="37">
        <f t="shared" si="5"/>
        <v>0.69750000000000001</v>
      </c>
      <c r="AQ4" s="30"/>
      <c r="AR4" s="39">
        <v>0.1</v>
      </c>
      <c r="AS4" s="37">
        <f t="shared" si="6"/>
        <v>1.395</v>
      </c>
      <c r="AT4" s="37">
        <f t="shared" si="7"/>
        <v>2.5807500000000001</v>
      </c>
      <c r="AU4" s="37" t="str">
        <f t="shared" si="14"/>
        <v/>
      </c>
      <c r="AV4" s="40" t="str">
        <f t="shared" si="8"/>
        <v/>
      </c>
      <c r="AW4" s="30">
        <v>13.95</v>
      </c>
      <c r="AX4" s="30">
        <v>0</v>
      </c>
      <c r="AY4" s="40" t="str">
        <f t="shared" si="9"/>
        <v/>
      </c>
      <c r="AZ4" s="41"/>
      <c r="BA4" s="42" t="str">
        <f t="shared" si="10"/>
        <v/>
      </c>
      <c r="BB4" s="42">
        <f t="shared" si="11"/>
        <v>0</v>
      </c>
    </row>
    <row r="5" spans="1:54" s="25" customFormat="1" ht="15" x14ac:dyDescent="0.25">
      <c r="A5" s="26"/>
      <c r="B5" s="27">
        <v>4</v>
      </c>
      <c r="C5" s="26"/>
      <c r="D5" s="26"/>
      <c r="E5" s="28" t="s">
        <v>55</v>
      </c>
      <c r="F5" s="28" t="s">
        <v>56</v>
      </c>
      <c r="G5" s="28" t="s">
        <v>57</v>
      </c>
      <c r="H5" s="29" t="s">
        <v>58</v>
      </c>
      <c r="I5" s="29" t="s">
        <v>59</v>
      </c>
      <c r="J5" s="29" t="s">
        <v>60</v>
      </c>
      <c r="K5" s="28" t="s">
        <v>61</v>
      </c>
      <c r="L5" s="28" t="s">
        <v>61</v>
      </c>
      <c r="M5" s="28" t="s">
        <v>62</v>
      </c>
      <c r="N5" s="28" t="s">
        <v>63</v>
      </c>
      <c r="O5" s="29" t="s">
        <v>69</v>
      </c>
      <c r="P5" s="44" t="s">
        <v>80</v>
      </c>
      <c r="Q5" s="28"/>
      <c r="R5" s="28"/>
      <c r="S5" s="26" t="s">
        <v>65</v>
      </c>
      <c r="T5" s="30">
        <v>9.67</v>
      </c>
      <c r="U5" s="31">
        <v>9.92</v>
      </c>
      <c r="V5" s="26" t="s">
        <v>8</v>
      </c>
      <c r="W5" s="32"/>
      <c r="X5" s="32"/>
      <c r="Y5" s="32"/>
      <c r="Z5" s="26"/>
      <c r="AA5" s="33">
        <v>96</v>
      </c>
      <c r="AB5" s="34" t="str">
        <f t="shared" si="12"/>
        <v/>
      </c>
      <c r="AC5" s="35">
        <v>65</v>
      </c>
      <c r="AD5" s="36" t="e">
        <f t="shared" si="0"/>
        <v>#VALUE!</v>
      </c>
      <c r="AE5" s="26">
        <v>2500</v>
      </c>
      <c r="AF5" s="37" t="str">
        <f t="shared" si="1"/>
        <v/>
      </c>
      <c r="AG5" s="28" t="s">
        <v>66</v>
      </c>
      <c r="AH5" s="38">
        <v>0.38800000000000001</v>
      </c>
      <c r="AI5" s="37">
        <f t="shared" si="13"/>
        <v>3.8489599999999999</v>
      </c>
      <c r="AJ5" s="37" t="str">
        <f t="shared" si="2"/>
        <v/>
      </c>
      <c r="AK5" s="39">
        <v>3.5000000000000003E-2</v>
      </c>
      <c r="AL5" s="37">
        <f t="shared" si="3"/>
        <v>0.48825000000000002</v>
      </c>
      <c r="AM5" s="39">
        <v>0</v>
      </c>
      <c r="AN5" s="37">
        <f t="shared" si="4"/>
        <v>0</v>
      </c>
      <c r="AO5" s="39">
        <v>0.05</v>
      </c>
      <c r="AP5" s="37">
        <f t="shared" si="5"/>
        <v>0.69750000000000001</v>
      </c>
      <c r="AQ5" s="30"/>
      <c r="AR5" s="39">
        <v>0.1</v>
      </c>
      <c r="AS5" s="37">
        <f t="shared" si="6"/>
        <v>1.395</v>
      </c>
      <c r="AT5" s="37">
        <f t="shared" si="7"/>
        <v>2.5807500000000001</v>
      </c>
      <c r="AU5" s="37" t="str">
        <f t="shared" si="14"/>
        <v/>
      </c>
      <c r="AV5" s="40" t="str">
        <f t="shared" si="8"/>
        <v/>
      </c>
      <c r="AW5" s="30">
        <v>13.95</v>
      </c>
      <c r="AX5" s="30">
        <v>0</v>
      </c>
      <c r="AY5" s="40" t="str">
        <f t="shared" si="9"/>
        <v/>
      </c>
      <c r="AZ5" s="41"/>
      <c r="BA5" s="42" t="str">
        <f t="shared" si="10"/>
        <v/>
      </c>
      <c r="BB5" s="42">
        <f t="shared" si="11"/>
        <v>0</v>
      </c>
    </row>
    <row r="6" spans="1:54" s="25" customFormat="1" ht="15" x14ac:dyDescent="0.25">
      <c r="A6" s="26"/>
      <c r="B6" s="27">
        <v>5</v>
      </c>
      <c r="C6" s="26"/>
      <c r="D6" s="26"/>
      <c r="E6" s="28" t="s">
        <v>55</v>
      </c>
      <c r="F6" s="28" t="s">
        <v>56</v>
      </c>
      <c r="G6" s="28" t="s">
        <v>57</v>
      </c>
      <c r="H6" s="29" t="s">
        <v>58</v>
      </c>
      <c r="I6" s="29" t="s">
        <v>59</v>
      </c>
      <c r="J6" s="29" t="s">
        <v>60</v>
      </c>
      <c r="K6" s="28" t="s">
        <v>61</v>
      </c>
      <c r="L6" s="28" t="s">
        <v>61</v>
      </c>
      <c r="M6" s="28" t="s">
        <v>62</v>
      </c>
      <c r="N6" s="28" t="s">
        <v>63</v>
      </c>
      <c r="O6" s="29" t="s">
        <v>70</v>
      </c>
      <c r="P6" s="44" t="s">
        <v>81</v>
      </c>
      <c r="Q6" s="28"/>
      <c r="R6" s="28"/>
      <c r="S6" s="26" t="s">
        <v>65</v>
      </c>
      <c r="T6" s="30">
        <v>9.67</v>
      </c>
      <c r="U6" s="31">
        <v>9.92</v>
      </c>
      <c r="V6" s="43" t="s">
        <v>71</v>
      </c>
      <c r="W6" s="32"/>
      <c r="X6" s="32"/>
      <c r="Y6" s="32"/>
      <c r="Z6" s="26"/>
      <c r="AA6" s="33">
        <v>96</v>
      </c>
      <c r="AB6" s="34" t="str">
        <f t="shared" si="12"/>
        <v/>
      </c>
      <c r="AC6" s="35">
        <v>65</v>
      </c>
      <c r="AD6" s="36" t="e">
        <f t="shared" si="0"/>
        <v>#VALUE!</v>
      </c>
      <c r="AE6" s="26">
        <v>2500</v>
      </c>
      <c r="AF6" s="37" t="str">
        <f t="shared" si="1"/>
        <v/>
      </c>
      <c r="AG6" s="28" t="s">
        <v>66</v>
      </c>
      <c r="AH6" s="38">
        <v>0.38800000000000001</v>
      </c>
      <c r="AI6" s="37">
        <f t="shared" si="13"/>
        <v>3.8489599999999999</v>
      </c>
      <c r="AJ6" s="37" t="str">
        <f t="shared" si="2"/>
        <v/>
      </c>
      <c r="AK6" s="39">
        <v>3.5000000000000003E-2</v>
      </c>
      <c r="AL6" s="37">
        <f t="shared" si="3"/>
        <v>0.48825000000000002</v>
      </c>
      <c r="AM6" s="39">
        <v>0</v>
      </c>
      <c r="AN6" s="37">
        <f t="shared" si="4"/>
        <v>0</v>
      </c>
      <c r="AO6" s="39">
        <v>0.05</v>
      </c>
      <c r="AP6" s="37">
        <f t="shared" si="5"/>
        <v>0.69750000000000001</v>
      </c>
      <c r="AQ6" s="30"/>
      <c r="AR6" s="39">
        <v>0.1</v>
      </c>
      <c r="AS6" s="37">
        <f t="shared" si="6"/>
        <v>1.395</v>
      </c>
      <c r="AT6" s="37">
        <f t="shared" si="7"/>
        <v>2.5807500000000001</v>
      </c>
      <c r="AU6" s="37" t="str">
        <f t="shared" si="14"/>
        <v/>
      </c>
      <c r="AV6" s="40" t="str">
        <f t="shared" si="8"/>
        <v/>
      </c>
      <c r="AW6" s="30">
        <v>13.95</v>
      </c>
      <c r="AX6" s="30">
        <v>0</v>
      </c>
      <c r="AY6" s="40" t="str">
        <f t="shared" si="9"/>
        <v/>
      </c>
      <c r="AZ6" s="41"/>
      <c r="BA6" s="42" t="str">
        <f t="shared" si="10"/>
        <v/>
      </c>
      <c r="BB6" s="42">
        <f t="shared" si="11"/>
        <v>0</v>
      </c>
    </row>
    <row r="7" spans="1:54" s="25" customFormat="1" ht="15" x14ac:dyDescent="0.25">
      <c r="A7" s="26"/>
      <c r="B7" s="27">
        <v>6</v>
      </c>
      <c r="C7" s="26"/>
      <c r="D7" s="26"/>
      <c r="E7" s="28" t="s">
        <v>55</v>
      </c>
      <c r="F7" s="28" t="s">
        <v>56</v>
      </c>
      <c r="G7" s="28" t="s">
        <v>57</v>
      </c>
      <c r="H7" s="29" t="s">
        <v>58</v>
      </c>
      <c r="I7" s="29" t="s">
        <v>59</v>
      </c>
      <c r="J7" s="29" t="s">
        <v>60</v>
      </c>
      <c r="K7" s="28" t="s">
        <v>61</v>
      </c>
      <c r="L7" s="28" t="s">
        <v>61</v>
      </c>
      <c r="M7" s="28" t="s">
        <v>62</v>
      </c>
      <c r="N7" s="29" t="s">
        <v>72</v>
      </c>
      <c r="O7" s="29" t="s">
        <v>73</v>
      </c>
      <c r="P7" s="44" t="s">
        <v>82</v>
      </c>
      <c r="Q7" s="28"/>
      <c r="R7" s="28"/>
      <c r="S7" s="26" t="s">
        <v>65</v>
      </c>
      <c r="T7" s="30">
        <v>9.32</v>
      </c>
      <c r="U7" s="31">
        <v>9.56</v>
      </c>
      <c r="V7" s="26" t="s">
        <v>8</v>
      </c>
      <c r="W7" s="32"/>
      <c r="X7" s="32"/>
      <c r="Y7" s="32"/>
      <c r="Z7" s="26"/>
      <c r="AA7" s="33">
        <v>96</v>
      </c>
      <c r="AB7" s="34" t="str">
        <f t="shared" si="12"/>
        <v/>
      </c>
      <c r="AC7" s="35">
        <v>65</v>
      </c>
      <c r="AD7" s="36" t="e">
        <f t="shared" si="0"/>
        <v>#VALUE!</v>
      </c>
      <c r="AE7" s="26">
        <v>2500</v>
      </c>
      <c r="AF7" s="37" t="str">
        <f t="shared" si="1"/>
        <v/>
      </c>
      <c r="AG7" s="28" t="s">
        <v>66</v>
      </c>
      <c r="AH7" s="38">
        <v>0.38800000000000001</v>
      </c>
      <c r="AI7" s="37">
        <f t="shared" si="13"/>
        <v>3.7092800000000001</v>
      </c>
      <c r="AJ7" s="37" t="str">
        <f>IF(ISERROR(U7+AF7+AI7),"",U7+AF7+AI7)</f>
        <v/>
      </c>
      <c r="AK7" s="39">
        <v>3.5000000000000003E-2</v>
      </c>
      <c r="AL7" s="37">
        <f t="shared" si="3"/>
        <v>0.47425000000000006</v>
      </c>
      <c r="AM7" s="39">
        <v>0</v>
      </c>
      <c r="AN7" s="37">
        <f t="shared" si="4"/>
        <v>0</v>
      </c>
      <c r="AO7" s="39">
        <v>0.05</v>
      </c>
      <c r="AP7" s="37">
        <f t="shared" si="5"/>
        <v>0.6775000000000001</v>
      </c>
      <c r="AQ7" s="30"/>
      <c r="AR7" s="39">
        <v>0.1</v>
      </c>
      <c r="AS7" s="37">
        <f t="shared" si="6"/>
        <v>1.3550000000000002</v>
      </c>
      <c r="AT7" s="37">
        <f t="shared" si="7"/>
        <v>2.5067500000000003</v>
      </c>
      <c r="AU7" s="37" t="str">
        <f t="shared" si="14"/>
        <v/>
      </c>
      <c r="AV7" s="40" t="str">
        <f t="shared" si="8"/>
        <v/>
      </c>
      <c r="AW7" s="30">
        <v>13.55</v>
      </c>
      <c r="AX7" s="30">
        <v>0</v>
      </c>
      <c r="AY7" s="40" t="str">
        <f t="shared" si="9"/>
        <v/>
      </c>
      <c r="AZ7" s="41"/>
      <c r="BA7" s="42" t="str">
        <f t="shared" si="10"/>
        <v/>
      </c>
      <c r="BB7" s="42">
        <f t="shared" si="11"/>
        <v>0</v>
      </c>
    </row>
    <row r="8" spans="1:54" s="25" customFormat="1" ht="15" x14ac:dyDescent="0.25">
      <c r="A8" s="26"/>
      <c r="B8" s="27">
        <v>7</v>
      </c>
      <c r="C8" s="26"/>
      <c r="D8" s="26"/>
      <c r="E8" s="28" t="s">
        <v>55</v>
      </c>
      <c r="F8" s="28" t="s">
        <v>56</v>
      </c>
      <c r="G8" s="28" t="s">
        <v>57</v>
      </c>
      <c r="H8" s="29" t="s">
        <v>58</v>
      </c>
      <c r="I8" s="29" t="s">
        <v>59</v>
      </c>
      <c r="J8" s="29" t="s">
        <v>60</v>
      </c>
      <c r="K8" s="28" t="s">
        <v>61</v>
      </c>
      <c r="L8" s="28" t="s">
        <v>61</v>
      </c>
      <c r="M8" s="28" t="s">
        <v>62</v>
      </c>
      <c r="N8" s="29" t="s">
        <v>74</v>
      </c>
      <c r="O8" s="29" t="s">
        <v>73</v>
      </c>
      <c r="P8" s="44" t="s">
        <v>83</v>
      </c>
      <c r="Q8" s="28"/>
      <c r="R8" s="28"/>
      <c r="S8" s="26" t="s">
        <v>65</v>
      </c>
      <c r="T8" s="30">
        <v>9.67</v>
      </c>
      <c r="U8" s="31">
        <v>9.92</v>
      </c>
      <c r="V8" s="26" t="s">
        <v>8</v>
      </c>
      <c r="W8" s="32"/>
      <c r="X8" s="32"/>
      <c r="Y8" s="32"/>
      <c r="Z8" s="26"/>
      <c r="AA8" s="33">
        <v>96</v>
      </c>
      <c r="AB8" s="34" t="str">
        <f t="shared" si="12"/>
        <v/>
      </c>
      <c r="AC8" s="35">
        <v>65</v>
      </c>
      <c r="AD8" s="36" t="e">
        <f>IF(AA8="","",AC8/AB8*AA8)</f>
        <v>#VALUE!</v>
      </c>
      <c r="AE8" s="26">
        <v>2500</v>
      </c>
      <c r="AF8" s="37" t="str">
        <f>IF(ISERROR(AE8/AD8),"",AE8/AD8)</f>
        <v/>
      </c>
      <c r="AG8" s="28" t="s">
        <v>66</v>
      </c>
      <c r="AH8" s="38">
        <v>0.38800000000000001</v>
      </c>
      <c r="AI8" s="37">
        <f t="shared" si="13"/>
        <v>3.8489599999999999</v>
      </c>
      <c r="AJ8" s="37" t="str">
        <f>IF(ISERROR(U8+AF8+AI8),"",U8+AF8+AI8)</f>
        <v/>
      </c>
      <c r="AK8" s="39">
        <v>3.5000000000000003E-2</v>
      </c>
      <c r="AL8" s="37">
        <f>IF(ISERROR(AW8*AK8),"",AW8*AK8)</f>
        <v>0.48825000000000002</v>
      </c>
      <c r="AM8" s="39">
        <v>0</v>
      </c>
      <c r="AN8" s="37">
        <f>IF(ISERROR(U8*AM8),"",U8*AM8)</f>
        <v>0</v>
      </c>
      <c r="AO8" s="39">
        <v>0.05</v>
      </c>
      <c r="AP8" s="37">
        <f>IF(ISERROR(AW8*AO8),"",AW8*AO8)</f>
        <v>0.69750000000000001</v>
      </c>
      <c r="AQ8" s="30"/>
      <c r="AR8" s="39">
        <v>0.1</v>
      </c>
      <c r="AS8" s="37">
        <f>IF(ISERROR(AW8*AR8),"",AW8*AR8)</f>
        <v>1.395</v>
      </c>
      <c r="AT8" s="37">
        <f>IF(ISERROR(AL8+AN8+AP8+AS8),"",AL8+AN8+AP8+AS8)</f>
        <v>2.5807500000000001</v>
      </c>
      <c r="AU8" s="37" t="str">
        <f t="shared" si="14"/>
        <v/>
      </c>
      <c r="AV8" s="40" t="str">
        <f>IF(ISERROR((AW8-AU8)/AW8),"",(AW8-AU8)/AW8)</f>
        <v/>
      </c>
      <c r="AW8" s="30">
        <v>13.95</v>
      </c>
      <c r="AX8" s="30">
        <v>0</v>
      </c>
      <c r="AY8" s="40" t="str">
        <f>IF(ISERROR((AX8-AW8)/AX8),"",(AX8-AW8)/AX8)</f>
        <v/>
      </c>
      <c r="AZ8" s="41"/>
      <c r="BA8" s="42" t="str">
        <f>IF(ISERROR(AU8*AZ8),"",AU8*AZ8)</f>
        <v/>
      </c>
      <c r="BB8" s="42">
        <f>IF(ISERROR(AW8*AZ8),"",AW8*AZ8)</f>
        <v>0</v>
      </c>
    </row>
    <row r="9" spans="1:54" s="25" customFormat="1" ht="15" x14ac:dyDescent="0.25">
      <c r="A9" s="26"/>
      <c r="B9" s="27">
        <v>8</v>
      </c>
      <c r="C9" s="26"/>
      <c r="D9" s="26"/>
      <c r="E9" s="28" t="s">
        <v>55</v>
      </c>
      <c r="F9" s="28" t="s">
        <v>56</v>
      </c>
      <c r="G9" s="28" t="s">
        <v>57</v>
      </c>
      <c r="H9" s="29" t="s">
        <v>58</v>
      </c>
      <c r="I9" s="29" t="s">
        <v>59</v>
      </c>
      <c r="J9" s="29" t="s">
        <v>60</v>
      </c>
      <c r="K9" s="28" t="s">
        <v>61</v>
      </c>
      <c r="L9" s="28" t="s">
        <v>61</v>
      </c>
      <c r="M9" s="28" t="s">
        <v>62</v>
      </c>
      <c r="N9" s="29" t="s">
        <v>75</v>
      </c>
      <c r="O9" s="29" t="s">
        <v>73</v>
      </c>
      <c r="P9" s="44" t="s">
        <v>84</v>
      </c>
      <c r="Q9" s="28"/>
      <c r="R9" s="28"/>
      <c r="S9" s="26" t="s">
        <v>65</v>
      </c>
      <c r="T9" s="30">
        <v>10.29</v>
      </c>
      <c r="U9" s="31">
        <v>10.55</v>
      </c>
      <c r="V9" s="26" t="s">
        <v>8</v>
      </c>
      <c r="W9" s="32"/>
      <c r="X9" s="32"/>
      <c r="Y9" s="32"/>
      <c r="Z9" s="26"/>
      <c r="AA9" s="33">
        <v>84</v>
      </c>
      <c r="AB9" s="34" t="str">
        <f t="shared" si="12"/>
        <v/>
      </c>
      <c r="AC9" s="35">
        <v>65</v>
      </c>
      <c r="AD9" s="36" t="e">
        <f t="shared" ref="AD9:AD10" si="15">IF(AA9="","",AC9/AB9*AA9)</f>
        <v>#VALUE!</v>
      </c>
      <c r="AE9" s="26">
        <v>2500</v>
      </c>
      <c r="AF9" s="37" t="str">
        <f t="shared" ref="AF9:AF10" si="16">IF(ISERROR(AE9/AD9),"",AE9/AD9)</f>
        <v/>
      </c>
      <c r="AG9" s="28" t="s">
        <v>66</v>
      </c>
      <c r="AH9" s="38">
        <v>0.38800000000000001</v>
      </c>
      <c r="AI9" s="37">
        <f t="shared" si="13"/>
        <v>4.0934000000000008</v>
      </c>
      <c r="AJ9" s="37" t="str">
        <f t="shared" ref="AJ9:AJ10" si="17">IF(ISERROR(U9+AF9+AI9),"",U9+AF9+AI9)</f>
        <v/>
      </c>
      <c r="AK9" s="39">
        <v>3.5000000000000003E-2</v>
      </c>
      <c r="AL9" s="37">
        <f t="shared" ref="AL9:AL10" si="18">IF(ISERROR(AW9*AK9),"",AW9*AK9)</f>
        <v>0.5162500000000001</v>
      </c>
      <c r="AM9" s="39">
        <v>0</v>
      </c>
      <c r="AN9" s="37">
        <f t="shared" ref="AN9:AN10" si="19">IF(ISERROR(U9*AM9),"",U9*AM9)</f>
        <v>0</v>
      </c>
      <c r="AO9" s="39">
        <v>0.05</v>
      </c>
      <c r="AP9" s="37">
        <f t="shared" ref="AP9:AP10" si="20">IF(ISERROR(AW9*AO9),"",AW9*AO9)</f>
        <v>0.73750000000000004</v>
      </c>
      <c r="AQ9" s="30"/>
      <c r="AR9" s="39">
        <v>0.1</v>
      </c>
      <c r="AS9" s="37">
        <f t="shared" ref="AS9:AS10" si="21">IF(ISERROR(AW9*AR9),"",AW9*AR9)</f>
        <v>1.4750000000000001</v>
      </c>
      <c r="AT9" s="37">
        <f t="shared" ref="AT9:AT10" si="22">IF(ISERROR(AL9+AN9+AP9+AS9),"",AL9+AN9+AP9+AS9)</f>
        <v>2.7287500000000002</v>
      </c>
      <c r="AU9" s="37" t="str">
        <f t="shared" si="14"/>
        <v/>
      </c>
      <c r="AV9" s="40" t="str">
        <f t="shared" ref="AV9:AV10" si="23">IF(ISERROR((AW9-AU9)/AW9),"",(AW9-AU9)/AW9)</f>
        <v/>
      </c>
      <c r="AW9" s="30">
        <v>14.75</v>
      </c>
      <c r="AX9" s="30">
        <v>0</v>
      </c>
      <c r="AY9" s="40" t="str">
        <f t="shared" ref="AY9:AY10" si="24">IF(ISERROR((AX9-AW9)/AX9),"",(AX9-AW9)/AX9)</f>
        <v/>
      </c>
      <c r="AZ9" s="41"/>
      <c r="BA9" s="42" t="str">
        <f t="shared" ref="BA9:BA10" si="25">IF(ISERROR(AU9*AZ9),"",AU9*AZ9)</f>
        <v/>
      </c>
      <c r="BB9" s="42">
        <f t="shared" ref="BB9:BB10" si="26">IF(ISERROR(AW9*AZ9),"",AW9*AZ9)</f>
        <v>0</v>
      </c>
    </row>
    <row r="10" spans="1:54" s="25" customFormat="1" ht="15" x14ac:dyDescent="0.25">
      <c r="A10" s="26"/>
      <c r="B10" s="27">
        <v>9</v>
      </c>
      <c r="C10" s="26"/>
      <c r="D10" s="26"/>
      <c r="E10" s="28" t="s">
        <v>55</v>
      </c>
      <c r="F10" s="28" t="s">
        <v>56</v>
      </c>
      <c r="G10" s="28" t="s">
        <v>57</v>
      </c>
      <c r="H10" s="29" t="s">
        <v>58</v>
      </c>
      <c r="I10" s="29" t="s">
        <v>59</v>
      </c>
      <c r="J10" s="29" t="s">
        <v>60</v>
      </c>
      <c r="K10" s="28" t="s">
        <v>61</v>
      </c>
      <c r="L10" s="28" t="s">
        <v>61</v>
      </c>
      <c r="M10" s="28" t="s">
        <v>62</v>
      </c>
      <c r="N10" s="29" t="s">
        <v>76</v>
      </c>
      <c r="O10" s="29" t="s">
        <v>73</v>
      </c>
      <c r="P10" s="44" t="s">
        <v>85</v>
      </c>
      <c r="Q10" s="28"/>
      <c r="R10" s="28"/>
      <c r="S10" s="26" t="s">
        <v>65</v>
      </c>
      <c r="T10" s="30">
        <v>11.27</v>
      </c>
      <c r="U10" s="31">
        <v>11.56</v>
      </c>
      <c r="V10" s="26" t="s">
        <v>8</v>
      </c>
      <c r="W10" s="32"/>
      <c r="X10" s="32"/>
      <c r="Y10" s="32"/>
      <c r="Z10" s="26"/>
      <c r="AA10" s="33">
        <v>72</v>
      </c>
      <c r="AB10" s="34" t="str">
        <f t="shared" si="12"/>
        <v/>
      </c>
      <c r="AC10" s="35">
        <v>65</v>
      </c>
      <c r="AD10" s="36" t="e">
        <f t="shared" si="15"/>
        <v>#VALUE!</v>
      </c>
      <c r="AE10" s="26">
        <v>2500</v>
      </c>
      <c r="AF10" s="37" t="str">
        <f t="shared" si="16"/>
        <v/>
      </c>
      <c r="AG10" s="28" t="s">
        <v>66</v>
      </c>
      <c r="AH10" s="38">
        <v>0.38800000000000001</v>
      </c>
      <c r="AI10" s="37">
        <f t="shared" si="13"/>
        <v>4.4852800000000004</v>
      </c>
      <c r="AJ10" s="37" t="str">
        <f t="shared" si="17"/>
        <v/>
      </c>
      <c r="AK10" s="39">
        <v>3.5000000000000003E-2</v>
      </c>
      <c r="AL10" s="37">
        <f t="shared" si="18"/>
        <v>0.57750000000000001</v>
      </c>
      <c r="AM10" s="39">
        <v>0</v>
      </c>
      <c r="AN10" s="37">
        <f t="shared" si="19"/>
        <v>0</v>
      </c>
      <c r="AO10" s="39">
        <v>0.05</v>
      </c>
      <c r="AP10" s="37">
        <f t="shared" si="20"/>
        <v>0.82500000000000007</v>
      </c>
      <c r="AQ10" s="30"/>
      <c r="AR10" s="39">
        <v>0.1</v>
      </c>
      <c r="AS10" s="37">
        <f t="shared" si="21"/>
        <v>1.6500000000000001</v>
      </c>
      <c r="AT10" s="37">
        <f t="shared" si="22"/>
        <v>3.0525000000000002</v>
      </c>
      <c r="AU10" s="37" t="str">
        <f t="shared" si="14"/>
        <v/>
      </c>
      <c r="AV10" s="40" t="str">
        <f t="shared" si="23"/>
        <v/>
      </c>
      <c r="AW10" s="30">
        <v>16.5</v>
      </c>
      <c r="AX10" s="30">
        <v>0</v>
      </c>
      <c r="AY10" s="40" t="str">
        <f t="shared" si="24"/>
        <v/>
      </c>
      <c r="AZ10" s="41"/>
      <c r="BA10" s="42" t="str">
        <f t="shared" si="25"/>
        <v/>
      </c>
      <c r="BB10" s="42">
        <f t="shared" si="26"/>
        <v>0</v>
      </c>
    </row>
  </sheetData>
  <protectedRanges>
    <protectedRange sqref="AW1 AD2:BB10 B2:O10 Q2:AB10" name="Range1_3"/>
    <protectedRange sqref="AC2:AC10" name="Range1_1_3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G2:G10</xm:sqref>
        </x14:dataValidation>
        <x14:dataValidation type="list" allowBlank="1" showInputMessage="1" showErrorMessage="1">
          <x14:formula1>
            <xm:f>[1]ValueSelect!#REF!</xm:f>
          </x14:formula1>
          <xm:sqref>A2:A10</xm:sqref>
        </x14:dataValidation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[1]Data!#REF!</xm:f>
          </x14:formula1>
          <xm:sqref>V2:V10</xm:sqref>
        </x14:dataValidation>
        <x14:dataValidation type="list" allowBlank="1" showInputMessage="1" showErrorMessage="1">
          <x14:formula1>
            <xm:f>[1]Data!#REF!</xm:f>
          </x14:formula1>
          <xm:sqref>S2:S10</xm:sqref>
        </x14:dataValidation>
        <x14:dataValidation type="list" allowBlank="1" showInputMessage="1" showErrorMessage="1">
          <x14:formula1>
            <xm:f>[1]Data!#REF!</xm:f>
          </x14:formula1>
          <xm:sqref>M2:M10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2025-11-05T08:58:31Z</dcterms:modified>
</cp:coreProperties>
</file>