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[2]Sheet1!$DW$2:$DW$3</definedName>
    <definedName name="colour">[2]Sheet1!$EH$2:$EH$3</definedName>
    <definedName name="foam">[2]Sheet1!$EC$2:$EC$3</definedName>
    <definedName name="KD">[2]Sheet1!$DS$2:$DS$2</definedName>
    <definedName name="M">[2]Sheet1!$EA$2:$EA$3</definedName>
    <definedName name="PACK">[2]Sheet1!$EE$2:$EE$3</definedName>
    <definedName name="PORT_IFF">[3]a!$A$10:$B$35</definedName>
    <definedName name="UNIT">[2]Sheet1!$EF$2:$EF$3</definedName>
    <definedName name="vlook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4" i="1" l="1"/>
  <c r="AU4" i="1"/>
  <c r="AR4" i="1"/>
  <c r="AP4" i="1"/>
  <c r="AN4" i="1"/>
  <c r="AL4" i="1"/>
  <c r="AI4" i="1"/>
  <c r="AD4" i="1"/>
  <c r="AF4" i="1" s="1"/>
  <c r="AJ4" i="1" s="1"/>
  <c r="AB4" i="1"/>
  <c r="BB3" i="1"/>
  <c r="AU3" i="1"/>
  <c r="AR3" i="1"/>
  <c r="AP3" i="1"/>
  <c r="AN3" i="1"/>
  <c r="AL3" i="1"/>
  <c r="AI3" i="1"/>
  <c r="AB3" i="1"/>
  <c r="AD3" i="1" s="1"/>
  <c r="AF3" i="1" s="1"/>
  <c r="BB2" i="1"/>
  <c r="AU2" i="1"/>
  <c r="AR2" i="1"/>
  <c r="AP2" i="1"/>
  <c r="AN2" i="1"/>
  <c r="AL2" i="1"/>
  <c r="AI2" i="1"/>
  <c r="AB2" i="1"/>
  <c r="AD2" i="1" s="1"/>
  <c r="AF2" i="1" s="1"/>
  <c r="AV3" i="1" l="1"/>
  <c r="AV2" i="1"/>
  <c r="AV4" i="1"/>
  <c r="AW4" i="1" s="1"/>
  <c r="AJ2" i="1"/>
  <c r="AJ3" i="1"/>
  <c r="AW3" i="1" s="1"/>
  <c r="BA3" i="1" s="1"/>
  <c r="AX3" i="1"/>
  <c r="AX4" i="1" l="1"/>
  <c r="BA4" i="1"/>
  <c r="AW2" i="1"/>
  <c r="AX2" i="1" l="1"/>
  <c r="BA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<sst xmlns="http://schemas.openxmlformats.org/spreadsheetml/2006/main" count="96" uniqueCount="72">
  <si>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</si>
  <si>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</si>
  <si>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</si>
  <si>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</si>
  <si>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</si>
  <si>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</si>
  <si>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</si>
  <si>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</si>
  <si>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</si>
  <si>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</si>
  <si>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</si>
  <si>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</si>
  <si>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</si>
  <si>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</si>
  <si>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</si>
  <si>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</t>
    <phoneticPr fontId="5" type="noConversion"/>
  </si>
  <si>
    <t>UPC</t>
    <phoneticPr fontId="5" type="noConversion"/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</si>
  <si>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</si>
  <si>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</si>
  <si>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</si>
  <si>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</si>
  <si>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</si>
  <si>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</si>
  <si>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</si>
  <si>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</si>
  <si>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</si>
  <si>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</si>
  <si>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</si>
  <si>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</si>
  <si>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</si>
  <si>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</si>
  <si>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</si>
  <si>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</si>
  <si>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</si>
  <si>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</si>
  <si>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</si>
  <si>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</si>
  <si>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</si>
  <si>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</si>
  <si>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</si>
  <si>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</si>
  <si>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</si>
  <si>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</si>
  <si>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</si>
  <si>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</si>
  <si>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</si>
  <si>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</si>
  <si>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</si>
  <si>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</si>
  <si>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</si>
  <si>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</si>
  <si>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</si>
  <si>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</si>
  <si>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</si>
  <si>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</si>
  <si>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</si>
  <si>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</si>
  <si>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Serta Perfect Cool</t>
    <phoneticPr fontId="5" type="noConversion"/>
  </si>
  <si>
    <t>100% polyester 80gsm Microfiber Cooling Sheets</t>
    <phoneticPr fontId="5" type="noConversion"/>
  </si>
  <si>
    <t>TXL Cooling Sheets</t>
    <phoneticPr fontId="5" type="noConversion"/>
  </si>
  <si>
    <t>100% polyester 80gsm Microfiber, cooling treatment, VZB packaging, z hem</t>
    <phoneticPr fontId="5" type="noConversion"/>
  </si>
  <si>
    <t>100% polyester, Solid</t>
    <phoneticPr fontId="5" type="noConversion"/>
  </si>
  <si>
    <t>TWIN XL  66X96"/20x30"(2)/39X80"+12"</t>
  </si>
  <si>
    <t>Sheep White</t>
    <phoneticPr fontId="5" type="noConversion"/>
  </si>
  <si>
    <t>SH20-0899</t>
  </si>
  <si>
    <t>Set</t>
  </si>
  <si>
    <t>Normal</t>
  </si>
  <si>
    <t>6302.32.2040</t>
  </si>
  <si>
    <t xml:space="preserve">Cloud Blue </t>
    <phoneticPr fontId="5" type="noConversion"/>
  </si>
  <si>
    <t>SH20-0900</t>
  </si>
  <si>
    <t xml:space="preserve">Gregor Plaid Blue </t>
    <phoneticPr fontId="5" type="noConversion"/>
  </si>
  <si>
    <t>SH20-0901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</si>
</sst>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</numFmts>
  <fonts count="9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/>
    <xf numFmtId="0" fontId="1" fillId="0" borderId="0" xfId="1"/>
    <xf numFmtId="177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Serta%2080gsm%20Microfiber%20Cooling%20Sheet%20Set%20Commitment-%20&#24314;ite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04-09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4"/>
  <sheetViews>
    <sheetView tabSelected="1" topLeftCell="M1" zoomScale="80" zoomScaleNormal="80" workbookViewId="0">
      <selection activeCell="E5" sqref="A5:XFD10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17.140625" style="2" customWidth="1"/>
    <col min="6" max="6" width="19.5703125" style="2" customWidth="1"/>
    <col min="7" max="7" width="15.5703125" style="2" customWidth="1"/>
    <col min="8" max="8" width="17.7109375" style="2" customWidth="1"/>
    <col min="9" max="9" width="46.85546875" style="2" customWidth="1"/>
    <col min="10" max="10" width="22.5703125" style="2" customWidth="1"/>
    <col min="11" max="11" width="71" style="2" customWidth="1"/>
    <col min="12" max="12" width="22.7109375" style="2" customWidth="1"/>
    <col min="13" max="13" width="41.7109375" style="2" customWidth="1"/>
    <col min="14" max="14" width="18.5703125" style="2" customWidth="1"/>
    <col min="15" max="15" width="7.28515625" style="2" customWidth="1"/>
    <col min="16" max="17" width="21.42578125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47" customWidth="1"/>
    <col min="24" max="24" width="8.7109375" style="47" customWidth="1"/>
    <col min="25" max="25" width="7.140625" style="47" customWidth="1"/>
    <col min="26" max="26" width="9" style="50" customWidth="1"/>
    <col min="27" max="27" width="6.28515625" style="48" customWidth="1"/>
    <col min="28" max="28" width="10" style="49" customWidth="1"/>
    <col min="29" max="29" width="10" style="50" customWidth="1"/>
    <col min="30" max="30" width="9.85546875" style="48" customWidth="1"/>
    <col min="31" max="31" width="7.85546875" style="2" customWidth="1"/>
    <col min="32" max="32" width="8.85546875" style="3" customWidth="1"/>
    <col min="33" max="33" width="14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3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5" t="s">
        <v>30</v>
      </c>
      <c r="AF1" s="19" t="s">
        <v>31</v>
      </c>
      <c r="AG1" s="5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5" t="s">
        <v>51</v>
      </c>
      <c r="BA1" s="19" t="s">
        <v>52</v>
      </c>
      <c r="BB1" s="19" t="s">
        <v>53</v>
      </c>
    </row>
    <row r="2" spans="1:54" s="46" customFormat="1" x14ac:dyDescent="0.25">
      <c r="A2" s="26">
        <v>1</v>
      </c>
      <c r="B2" s="27"/>
      <c r="C2" s="27"/>
      <c r="D2" s="27"/>
      <c r="E2" s="27" t="s">
        <v>54</v>
      </c>
      <c r="F2" s="27" t="s">
        <v>55</v>
      </c>
      <c r="G2" s="27" t="s">
        <v>56</v>
      </c>
      <c r="H2" s="28" t="s">
        <v>57</v>
      </c>
      <c r="I2" s="27" t="s">
        <v>58</v>
      </c>
      <c r="J2" s="27" t="s">
        <v>59</v>
      </c>
      <c r="K2" s="26" t="s">
        <v>60</v>
      </c>
      <c r="L2" s="29" t="s">
        <v>61</v>
      </c>
      <c r="M2" s="27" t="s">
        <v>62</v>
      </c>
      <c r="N2" s="27" t="s">
        <v>63</v>
      </c>
      <c r="O2" s="27"/>
      <c r="P2" s="30" t="s">
        <v>64</v>
      </c>
      <c r="Q2" s="31"/>
      <c r="R2" s="27"/>
      <c r="S2" s="27" t="s">
        <v>65</v>
      </c>
      <c r="T2" s="32"/>
      <c r="U2" s="33">
        <v>3.42</v>
      </c>
      <c r="V2" s="27" t="s">
        <v>66</v>
      </c>
      <c r="W2" s="34">
        <v>25</v>
      </c>
      <c r="X2" s="34">
        <v>20</v>
      </c>
      <c r="Y2" s="34">
        <v>19</v>
      </c>
      <c r="Z2" s="35">
        <v>4.26</v>
      </c>
      <c r="AA2" s="36">
        <v>4</v>
      </c>
      <c r="AB2" s="37">
        <f>IF(W2="","",W2*X2*Y2/1000000)</f>
        <v>9.4999999999999998E-3</v>
      </c>
      <c r="AC2" s="35">
        <v>56</v>
      </c>
      <c r="AD2" s="38">
        <f>IF(AA2="","",AC2/AB2*AA2)</f>
        <v>23578.947368421053</v>
      </c>
      <c r="AE2" s="39">
        <v>3500</v>
      </c>
      <c r="AF2" s="40">
        <f>IF(ISERROR(AE2/AD2),"",AE2/AD2)</f>
        <v>0.1484375</v>
      </c>
      <c r="AG2" s="27" t="s">
        <v>67</v>
      </c>
      <c r="AH2" s="41">
        <v>0.41399999999999998</v>
      </c>
      <c r="AI2" s="40">
        <f>IF(ISERROR(U2*AH2),"",U2*AH2)</f>
        <v>1.4158799999999998</v>
      </c>
      <c r="AJ2" s="40">
        <f>IF(ISERROR(U2+AF2+AI2),"",U2+AF2+AI2)</f>
        <v>4.9843174999999995</v>
      </c>
      <c r="AK2" s="42">
        <v>0</v>
      </c>
      <c r="AL2" s="40">
        <f t="shared" ref="AL2:AL4" si="0">IF(ISERROR(AY2*AK2),"",AY2*AK2)</f>
        <v>0</v>
      </c>
      <c r="AM2" s="42">
        <v>0</v>
      </c>
      <c r="AN2" s="40">
        <f t="shared" ref="AN2:AN4" si="1">IF(ISERROR(AY2*AM2),"",AY2*AM2)</f>
        <v>0</v>
      </c>
      <c r="AO2" s="42">
        <v>5.5E-2</v>
      </c>
      <c r="AP2" s="40">
        <f>IF(ISERROR(AY2*AO2),"",AY2*AO2)</f>
        <v>0.38445000000000001</v>
      </c>
      <c r="AQ2" s="42">
        <v>0</v>
      </c>
      <c r="AR2" s="40">
        <f>IF(ISERROR(U2*AQ2),"",U2*AQ2)</f>
        <v>0</v>
      </c>
      <c r="AS2" s="43">
        <v>0</v>
      </c>
      <c r="AT2" s="42">
        <v>0</v>
      </c>
      <c r="AU2" s="40">
        <f>IF(ISERROR(AY2*AT2),"",AY2*AT2)</f>
        <v>0</v>
      </c>
      <c r="AV2" s="40">
        <f>IF(ISERROR(AL2+AN2+AP2+AR2+AU2),"",AL2+AN2+AP2+AR2+AU2)</f>
        <v>0.38445000000000001</v>
      </c>
      <c r="AW2" s="44">
        <f>IF(ISERROR(AJ2+AV2),"",AJ2+AV2)</f>
        <v>5.3687674999999997</v>
      </c>
      <c r="AX2" s="45">
        <f t="shared" ref="AX2:AX4" si="2">IF(ISERROR((AY2-AW2)/AY2),"",(AY2-AW2)/AY2)</f>
        <v>0.23193597997138776</v>
      </c>
      <c r="AY2" s="43">
        <v>6.99</v>
      </c>
      <c r="AZ2" s="36">
        <v>300</v>
      </c>
      <c r="BA2" s="40">
        <f>IF(ISERROR(AW2*AZ2),"",AW2*AZ2)</f>
        <v>1610.6302499999999</v>
      </c>
      <c r="BB2" s="40">
        <f>IF(ISERROR(AY2*AZ2),"",AY2*AZ2)</f>
        <v>2097</v>
      </c>
    </row>
    <row r="3" spans="1:54" s="46" customFormat="1" x14ac:dyDescent="0.25">
      <c r="A3" s="26">
        <v>2</v>
      </c>
      <c r="B3" s="27"/>
      <c r="C3" s="27"/>
      <c r="D3" s="27"/>
      <c r="E3" s="27" t="s">
        <v>54</v>
      </c>
      <c r="F3" s="27" t="s">
        <v>55</v>
      </c>
      <c r="G3" s="27" t="s">
        <v>56</v>
      </c>
      <c r="H3" s="28" t="s">
        <v>57</v>
      </c>
      <c r="I3" s="27" t="s">
        <v>58</v>
      </c>
      <c r="J3" s="27" t="s">
        <v>59</v>
      </c>
      <c r="K3" s="26" t="s">
        <v>60</v>
      </c>
      <c r="L3" s="29" t="s">
        <v>61</v>
      </c>
      <c r="M3" s="27" t="s">
        <v>62</v>
      </c>
      <c r="N3" s="27" t="s">
        <v>68</v>
      </c>
      <c r="O3" s="27"/>
      <c r="P3" s="30" t="s">
        <v>69</v>
      </c>
      <c r="Q3" s="31"/>
      <c r="R3" s="27"/>
      <c r="S3" s="27" t="s">
        <v>65</v>
      </c>
      <c r="T3" s="32"/>
      <c r="U3" s="33">
        <v>3.42</v>
      </c>
      <c r="V3" s="27" t="s">
        <v>66</v>
      </c>
      <c r="W3" s="34">
        <v>25</v>
      </c>
      <c r="X3" s="34">
        <v>20</v>
      </c>
      <c r="Y3" s="34">
        <v>19</v>
      </c>
      <c r="Z3" s="35">
        <v>4.26</v>
      </c>
      <c r="AA3" s="36">
        <v>4</v>
      </c>
      <c r="AB3" s="37">
        <f t="shared" ref="AB3:AB4" si="3">IF(W3="","",W3*X3*Y3/1000000)</f>
        <v>9.4999999999999998E-3</v>
      </c>
      <c r="AC3" s="35">
        <v>56</v>
      </c>
      <c r="AD3" s="38">
        <f t="shared" ref="AD3:AD4" si="4">IF(AA3="","",AC3/AB3*AA3)</f>
        <v>23578.947368421053</v>
      </c>
      <c r="AE3" s="39">
        <v>3500</v>
      </c>
      <c r="AF3" s="40">
        <f t="shared" ref="AF3:AF4" si="5">IF(ISERROR(AE3/AD3),"",AE3/AD3)</f>
        <v>0.1484375</v>
      </c>
      <c r="AG3" s="27" t="s">
        <v>67</v>
      </c>
      <c r="AH3" s="41">
        <v>0.41399999999999998</v>
      </c>
      <c r="AI3" s="40">
        <f t="shared" ref="AI3:AI4" si="6">IF(ISERROR(U3*AH3),"",U3*AH3)</f>
        <v>1.4158799999999998</v>
      </c>
      <c r="AJ3" s="40">
        <f t="shared" ref="AJ3:AJ4" si="7">IF(ISERROR(U3+AF3+AI3),"",U3+AF3+AI3)</f>
        <v>4.9843174999999995</v>
      </c>
      <c r="AK3" s="42">
        <v>0</v>
      </c>
      <c r="AL3" s="40">
        <f t="shared" si="0"/>
        <v>0</v>
      </c>
      <c r="AM3" s="42">
        <v>0</v>
      </c>
      <c r="AN3" s="40">
        <f t="shared" si="1"/>
        <v>0</v>
      </c>
      <c r="AO3" s="42">
        <v>5.5E-2</v>
      </c>
      <c r="AP3" s="40">
        <f t="shared" ref="AP3:AP4" si="8">IF(ISERROR(AY3*AO3),"",AY3*AO3)</f>
        <v>0.38445000000000001</v>
      </c>
      <c r="AQ3" s="42">
        <v>0</v>
      </c>
      <c r="AR3" s="40">
        <f t="shared" ref="AR3:AR4" si="9">IF(ISERROR(U3*AQ3),"",U3*AQ3)</f>
        <v>0</v>
      </c>
      <c r="AS3" s="43">
        <v>0</v>
      </c>
      <c r="AT3" s="42">
        <v>0</v>
      </c>
      <c r="AU3" s="40">
        <f t="shared" ref="AU3:AU4" si="10">IF(ISERROR(AY3*AT3),"",AY3*AT3)</f>
        <v>0</v>
      </c>
      <c r="AV3" s="40">
        <f t="shared" ref="AV3:AV4" si="11">IF(ISERROR(AL3+AN3+AP3+AR3+AU3),"",AL3+AN3+AP3+AR3+AU3)</f>
        <v>0.38445000000000001</v>
      </c>
      <c r="AW3" s="44">
        <f t="shared" ref="AW3:AW4" si="12">IF(ISERROR(AJ3+AV3),"",AJ3+AV3)</f>
        <v>5.3687674999999997</v>
      </c>
      <c r="AX3" s="45">
        <f t="shared" si="2"/>
        <v>0.23193597997138776</v>
      </c>
      <c r="AY3" s="43">
        <v>6.99</v>
      </c>
      <c r="AZ3" s="36">
        <v>300</v>
      </c>
      <c r="BA3" s="40">
        <f t="shared" ref="BA3:BA4" si="13">IF(ISERROR(AW3*AZ3),"",AW3*AZ3)</f>
        <v>1610.6302499999999</v>
      </c>
      <c r="BB3" s="40">
        <f t="shared" ref="BB3:BB4" si="14">IF(ISERROR(AY3*AZ3),"",AY3*AZ3)</f>
        <v>2097</v>
      </c>
    </row>
    <row r="4" spans="1:54" s="46" customFormat="1" x14ac:dyDescent="0.25">
      <c r="A4" s="26">
        <v>3</v>
      </c>
      <c r="B4" s="27"/>
      <c r="C4" s="27"/>
      <c r="D4" s="27"/>
      <c r="E4" s="27" t="s">
        <v>54</v>
      </c>
      <c r="F4" s="27" t="s">
        <v>55</v>
      </c>
      <c r="G4" s="27" t="s">
        <v>56</v>
      </c>
      <c r="H4" s="28" t="s">
        <v>57</v>
      </c>
      <c r="I4" s="27" t="s">
        <v>58</v>
      </c>
      <c r="J4" s="27" t="s">
        <v>59</v>
      </c>
      <c r="K4" s="26" t="s">
        <v>60</v>
      </c>
      <c r="L4" s="29" t="s">
        <v>61</v>
      </c>
      <c r="M4" s="27" t="s">
        <v>62</v>
      </c>
      <c r="N4" s="27" t="s">
        <v>70</v>
      </c>
      <c r="O4" s="27"/>
      <c r="P4" s="30" t="s">
        <v>71</v>
      </c>
      <c r="Q4" s="31"/>
      <c r="R4" s="27"/>
      <c r="S4" s="27" t="s">
        <v>65</v>
      </c>
      <c r="T4" s="32"/>
      <c r="U4" s="33">
        <v>3.42</v>
      </c>
      <c r="V4" s="27" t="s">
        <v>66</v>
      </c>
      <c r="W4" s="34">
        <v>25</v>
      </c>
      <c r="X4" s="34">
        <v>20</v>
      </c>
      <c r="Y4" s="34">
        <v>19</v>
      </c>
      <c r="Z4" s="35">
        <v>4.26</v>
      </c>
      <c r="AA4" s="36">
        <v>4</v>
      </c>
      <c r="AB4" s="37">
        <f t="shared" si="3"/>
        <v>9.4999999999999998E-3</v>
      </c>
      <c r="AC4" s="35">
        <v>56</v>
      </c>
      <c r="AD4" s="38">
        <f t="shared" si="4"/>
        <v>23578.947368421053</v>
      </c>
      <c r="AE4" s="39">
        <v>3500</v>
      </c>
      <c r="AF4" s="40">
        <f t="shared" si="5"/>
        <v>0.1484375</v>
      </c>
      <c r="AG4" s="27" t="s">
        <v>67</v>
      </c>
      <c r="AH4" s="41">
        <v>0.41399999999999998</v>
      </c>
      <c r="AI4" s="40">
        <f t="shared" si="6"/>
        <v>1.4158799999999998</v>
      </c>
      <c r="AJ4" s="40">
        <f t="shared" si="7"/>
        <v>4.9843174999999995</v>
      </c>
      <c r="AK4" s="42">
        <v>0</v>
      </c>
      <c r="AL4" s="40">
        <f t="shared" si="0"/>
        <v>0</v>
      </c>
      <c r="AM4" s="42">
        <v>0</v>
      </c>
      <c r="AN4" s="40">
        <f t="shared" si="1"/>
        <v>0</v>
      </c>
      <c r="AO4" s="42">
        <v>5.5E-2</v>
      </c>
      <c r="AP4" s="40">
        <f t="shared" si="8"/>
        <v>0.38445000000000001</v>
      </c>
      <c r="AQ4" s="42">
        <v>0</v>
      </c>
      <c r="AR4" s="40">
        <f t="shared" si="9"/>
        <v>0</v>
      </c>
      <c r="AS4" s="43">
        <v>0</v>
      </c>
      <c r="AT4" s="42">
        <v>0</v>
      </c>
      <c r="AU4" s="40">
        <f t="shared" si="10"/>
        <v>0</v>
      </c>
      <c r="AV4" s="40">
        <f t="shared" si="11"/>
        <v>0.38445000000000001</v>
      </c>
      <c r="AW4" s="44">
        <f t="shared" si="12"/>
        <v>5.3687674999999997</v>
      </c>
      <c r="AX4" s="45">
        <f t="shared" si="2"/>
        <v>0.23193597997138776</v>
      </c>
      <c r="AY4" s="43">
        <v>6.99</v>
      </c>
      <c r="AZ4" s="36">
        <v>300</v>
      </c>
      <c r="BA4" s="40">
        <f t="shared" si="13"/>
        <v>1610.6302499999999</v>
      </c>
      <c r="BB4" s="40">
        <f t="shared" si="14"/>
        <v>2097</v>
      </c>
    </row>
  </sheetData>
  <sheetProtection insertRows="0" deleteRows="0" sort="0"/>
  <protectedRanges>
    <protectedRange sqref="Q2:S4 W5:AY163 M5:T163 A2:K163 AI2:AX4 AF2:AF4 U2:V163 AB2:AD4 M2:O4" name="Range1"/>
    <protectedRange sqref="W2:Z4" name="Range1_2"/>
    <protectedRange sqref="AE2:AE4" name="Range1_3"/>
    <protectedRange sqref="AG2:AH4" name="Range1_4"/>
    <protectedRange sqref="AZ2:AZ4" name="Range1_6"/>
    <protectedRange sqref="L2:L199" name="Range1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G2:G4</xm:sqref>
        </x14:dataValidation>
        <x14:dataValidation type="list" allowBlank="1" showInputMessage="1" showErrorMessage="1">
          <x14:formula1>
            <xm:f>[1]ValueSelect!#REF!</xm:f>
          </x14:formula1>
          <xm:sqref>F2:F4</xm:sqref>
        </x14:dataValidation>
        <x14:dataValidation type="list" allowBlank="1" showInputMessage="1" showErrorMessage="1">
          <x14:formula1>
            <xm:f>[1]Data!#REF!</xm:f>
          </x14:formula1>
          <xm:sqref>V2:V4</xm:sqref>
        </x14:dataValidation>
        <x14:dataValidation type="list" allowBlank="1" showInputMessage="1" showErrorMessage="1">
          <x14:formula1>
            <xm:f>[1]Data!#REF!</xm:f>
          </x14:formula1>
          <xm:sqref>S2:S4</xm:sqref>
        </x14:dataValidation>
        <x14:dataValidation type="list" allowBlank="1" showInputMessage="1" showErrorMessage="1">
          <x14:formula1>
            <xm:f>[1]ValueSelect!#REF!</xm:f>
          </x14:formula1>
          <xm:sqref>E2:E4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2025-11-24T08:22:47Z</dcterms:created>
  <dcterms:modified xsi:type="dcterms:W3CDTF">2025-11-24T08:23:14Z</dcterms:modified>
</cp:coreProperties>
</file>