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5F6612F1-40EC-43F7-91BF-E6A63D4A86C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5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">#REF!</definedName>
    <definedName name="Artwork">#REF!</definedName>
    <definedName name="B">#REF!</definedName>
    <definedName name="Bath">#REF!</definedName>
    <definedName name="Bath_Accessories">#REF!</definedName>
    <definedName name="Bath_Rugs">#REF!</definedName>
    <definedName name="Bed_in_a_bag_Full_Queen_King">#REF!</definedName>
    <definedName name="Bed_in_a_bag_Twin">#REF!</definedName>
    <definedName name="Bed_Pillows">#REF!</definedName>
    <definedName name="Bedding">#REF!</definedName>
    <definedName name="Bedding.">#REF!</definedName>
    <definedName name="Bedspreads_Coverlets">#REF!</definedName>
    <definedName name="Blankets_Throws">#REF!</definedName>
    <definedName name="CATEGORY">[1]Sheet1!$DW$2:$DW$3</definedName>
    <definedName name="colour">#REF!</definedName>
    <definedName name="CON">'[2]317-TOP'!#REF!</definedName>
    <definedName name="CONS">#REF!</definedName>
    <definedName name="Decorative_Accessories">#REF!</definedName>
    <definedName name="Decorative_Pillows_Inserts_Covers">#REF!</definedName>
    <definedName name="Down_Comforters">#REF!</definedName>
    <definedName name="Duvet_Covers">#REF!</definedName>
    <definedName name="Electrics">#REF!</definedName>
    <definedName name="foam">[1]Sheet1!$EC$2:$EC$3</definedName>
    <definedName name="HBC">'[3]Spec Sheet'!#REF!</definedName>
    <definedName name="Home_Décor">#REF!</definedName>
    <definedName name="Home_Décor.">#REF!</definedName>
    <definedName name="KD">[1]Sheet1!$DS$2:$DS$2</definedName>
    <definedName name="Kids_Bath">#REF!</definedName>
    <definedName name="Kids_or_Teen">#REF!</definedName>
    <definedName name="Lighting_or_Candleholders">#REF!</definedName>
    <definedName name="lnk">[4]Sheet1!$A$2</definedName>
    <definedName name="M">[1]Sheet1!$EA$2:$EA$3</definedName>
    <definedName name="Mattress_Pads_Full_Queen_King">#REF!</definedName>
    <definedName name="Mattress_Pads_Twin">#REF!</definedName>
    <definedName name="Mattress_Toppers_Full_Queen_King">#REF!</definedName>
    <definedName name="Mattress_Toppers_Twin">#REF!</definedName>
    <definedName name="Non_Down_Comforters_Full_Queen_King">#REF!</definedName>
    <definedName name="Non_Down_Comforters_Twin">#REF!</definedName>
    <definedName name="Outdoor">#REF!</definedName>
    <definedName name="PACK">[1]Sheet1!$EE$2:$EE$3</definedName>
    <definedName name="Pet_Care">#REF!</definedName>
    <definedName name="Pillow_Shams">#REF!</definedName>
    <definedName name="Pillowcases">#REF!</definedName>
    <definedName name="PORT_IFF">[5]a!$A$10:$B$35</definedName>
    <definedName name="_xlnm.Print_Area">#REF!</definedName>
    <definedName name="PRINT_AREA_MI">#REF!</definedName>
    <definedName name="Prints">#REF!</definedName>
    <definedName name="Quilts">#REF!</definedName>
    <definedName name="Seasonal">#REF!</definedName>
    <definedName name="Sheets_Full_Queen_King">#REF!</definedName>
    <definedName name="Sheets_Twin">#REF!</definedName>
    <definedName name="Shower_Curtains">#REF!</definedName>
    <definedName name="Slipcovers_Chair_Pads">#REF!</definedName>
    <definedName name="Slipcovers_Chair_Pads.">#REF!</definedName>
    <definedName name="Towels_Bath_Sheets">#REF!</definedName>
    <definedName name="UNIT">[1]Sheet1!$EF$2:$EF$3</definedName>
    <definedName name="Window_Treatments_Hardware_Accessories">#REF!</definedName>
    <definedName name="Window_Treatments_Hardware_Accessories.">#REF!</definedName>
    <definedName name="wood">[1]Sheet1!$EG$2:$EG$3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5" i="5" l="1"/>
  <c r="AC4" i="5"/>
  <c r="AC3" i="5"/>
  <c r="AB5" i="5"/>
  <c r="AA5" i="5"/>
  <c r="AB4" i="5"/>
  <c r="AA4" i="5"/>
  <c r="AB3" i="5"/>
  <c r="AA3" i="5"/>
  <c r="BM6" i="5"/>
  <c r="AL5" i="5" l="1"/>
  <c r="AL4" i="5"/>
  <c r="AL3" i="5"/>
  <c r="AL2" i="5"/>
  <c r="AN4" i="5" l="1"/>
  <c r="BH4" i="5"/>
  <c r="BN3" i="5" l="1"/>
  <c r="BO3" i="5" s="1"/>
  <c r="BQ3" i="5" s="1"/>
  <c r="BJ3" i="5"/>
  <c r="BC3" i="5"/>
  <c r="AZ3" i="5"/>
  <c r="AW3" i="5"/>
  <c r="AT3" i="5"/>
  <c r="AR3" i="5"/>
  <c r="AP3" i="5"/>
  <c r="AM3" i="5"/>
  <c r="BD3" i="5" l="1"/>
  <c r="BE3" i="5" s="1"/>
  <c r="AB2" i="5"/>
  <c r="AC2" i="5"/>
  <c r="AA2" i="5"/>
  <c r="BF3" i="5" l="1"/>
  <c r="BP3" i="5"/>
  <c r="BN2" i="5"/>
  <c r="BC2" i="5"/>
  <c r="AZ2" i="5"/>
  <c r="AT2" i="5"/>
  <c r="AR2" i="5"/>
  <c r="BJ2" i="5"/>
  <c r="AM2" i="5"/>
  <c r="BO2" i="5" l="1"/>
  <c r="AW2" i="5"/>
  <c r="BQ2" i="5" l="1"/>
  <c r="AP2" i="5"/>
  <c r="BD2" i="5" s="1"/>
  <c r="AF2" i="5"/>
  <c r="AH2" i="5" l="1"/>
  <c r="AH3" i="5" s="1"/>
  <c r="AF3" i="5"/>
  <c r="AJ2" i="5"/>
  <c r="AN2" i="5" l="1"/>
  <c r="AJ3" i="5"/>
  <c r="BH2" i="5"/>
  <c r="BK2" i="5" s="1"/>
  <c r="AN3" i="5" l="1"/>
  <c r="BH3" i="5"/>
  <c r="BK3" i="5" s="1"/>
  <c r="BE2" i="5"/>
  <c r="BF2" i="5" l="1"/>
  <c r="BP2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AF1" authorId="0" shapeId="0" xr:uid="{D1B052AB-62C1-474B-8CE5-E7E2A43653DD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H1" authorId="0" shapeId="0" xr:uid="{1523954D-F5AA-499A-AA75-AE7E3F472E8B}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J1" authorId="0" shapeId="0" xr:uid="{4680C374-48EC-4A3A-AFDE-B98F2AC06E6A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M1" authorId="0" shapeId="0" xr:uid="{25033850-B12F-490F-8949-AFBE10F794D4}">
      <text>
        <r>
          <rPr>
            <sz val="11"/>
            <rFont val="Calibri"/>
            <family val="2"/>
          </rPr>
          <t>[JLA DI Price]*[Duty Rate]</t>
        </r>
      </text>
    </comment>
    <comment ref="AN1" authorId="0" shapeId="0" xr:uid="{2D924985-2259-4D9C-9926-4C9E92A72C67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P1" authorId="0" shapeId="0" xr:uid="{14412801-859E-40FD-8076-575883467374}">
      <text>
        <r>
          <rPr>
            <sz val="11"/>
            <rFont val="Calibri"/>
            <family val="2"/>
          </rPr>
          <t>[JLA DI Price]*[DI %]</t>
        </r>
      </text>
    </comment>
    <comment ref="AR1" authorId="0" shapeId="0" xr:uid="{B80FEBC5-A38D-48EA-BE7C-8529F80E9B8D}">
      <text>
        <r>
          <rPr>
            <sz val="11"/>
            <rFont val="Calibri"/>
            <family val="2"/>
          </rPr>
          <t>[JLA DI Price]*[Royalty %]</t>
        </r>
      </text>
    </comment>
    <comment ref="AT1" authorId="0" shapeId="0" xr:uid="{7B5420BB-E6F8-4977-866F-D00B550DD19F}">
      <text>
        <r>
          <rPr>
            <sz val="11"/>
            <rFont val="Calibri"/>
            <family val="2"/>
          </rPr>
          <t>[JLA DI Price]*[Rebate %]</t>
        </r>
      </text>
    </comment>
    <comment ref="AW1" authorId="0" shapeId="0" xr:uid="{0357B1A0-B244-486E-A1FF-D981BB3C285B}">
      <text>
        <r>
          <rPr>
            <sz val="11"/>
            <rFont val="Calibri"/>
            <family val="2"/>
          </rPr>
          <t>[JLA DI Price]*[Load 1 %]</t>
        </r>
      </text>
    </comment>
    <comment ref="AZ1" authorId="0" shapeId="0" xr:uid="{E33A714D-48F1-45AC-9622-78255C334545}">
      <text>
        <r>
          <rPr>
            <sz val="11"/>
            <rFont val="Calibri"/>
            <family val="2"/>
          </rPr>
          <t>[JLA DI Price]*[Load 2 %]</t>
        </r>
      </text>
    </comment>
    <comment ref="BC1" authorId="0" shapeId="0" xr:uid="{7592477D-6DDB-47F8-A06D-2FD267868622}">
      <text>
        <r>
          <rPr>
            <sz val="11"/>
            <rFont val="Calibri"/>
            <family val="2"/>
          </rPr>
          <t>[JLA DI Price]*[Load 3 %]</t>
        </r>
      </text>
    </comment>
    <comment ref="BD1" authorId="0" shapeId="0" xr:uid="{FCAB81CF-7261-4193-A11A-72772B7B6ACE}">
      <text>
        <r>
          <rPr>
            <sz val="11"/>
            <rFont val="Calibri"/>
            <family val="2"/>
          </rPr>
          <t>[DA $]+[Royalty $]+[Rebate $]+[Load 1 $]+[Load 2 $]+[Laod 3 $]</t>
        </r>
      </text>
    </comment>
    <comment ref="BE1" authorId="0" shapeId="0" xr:uid="{6855F9E7-28CB-42E7-98B6-A8EF49C5F269}">
      <text>
        <r>
          <rPr>
            <sz val="11"/>
            <rFont val="Calibri"/>
            <family val="2"/>
          </rPr>
          <t>[FOB Cost $ (Value)]+[Total Load $]</t>
        </r>
      </text>
    </comment>
    <comment ref="BF1" authorId="0" shapeId="0" xr:uid="{EFC6AD93-68A8-4EC3-A92D-B7995915D0E0}">
      <text>
        <r>
          <rPr>
            <sz val="11"/>
            <rFont val="Calibri"/>
            <family val="2"/>
          </rPr>
          <t>([JLA DI Price]-[FOB with Loads $])/[JLA DI Price]</t>
        </r>
      </text>
    </comment>
    <comment ref="BH1" authorId="0" shapeId="0" xr:uid="{D545BA0A-E421-48D3-A274-3EE6C4E7FE46}">
      <text>
        <r>
          <rPr>
            <sz val="11"/>
            <rFont val="Calibri"/>
            <family val="2"/>
          </rPr>
          <t>[JLA DI Price]+[Ocean Freight per Item $]+[Duty per Item $]</t>
        </r>
      </text>
    </comment>
    <comment ref="BJ1" authorId="0" shapeId="0" xr:uid="{605B7E44-74F6-4981-8CAB-4424A1AFDA62}">
      <text>
        <r>
          <rPr>
            <sz val="11"/>
            <rFont val="Calibri"/>
            <family val="2"/>
          </rPr>
          <t>([Suggested Reatil Price]-[JLA DI Price])/[Suggested Reatil Price]</t>
        </r>
      </text>
    </comment>
    <comment ref="BK1" authorId="0" shapeId="0" xr:uid="{3E1C8314-4224-4F99-AF3D-D35B33ABCE66}">
      <text>
        <r>
          <rPr>
            <sz val="11"/>
            <rFont val="Calibri"/>
            <family val="2"/>
          </rPr>
          <t>([Suggested Reatil Price]-[Estimated Retailer LDP Cost])/[Suggested Reatil Price]</t>
        </r>
      </text>
    </comment>
    <comment ref="BO1" authorId="0" shapeId="0" xr:uid="{49CEEC69-B4BF-4782-9EFA-67298023ED55}">
      <text>
        <r>
          <rPr>
            <sz val="11"/>
            <rFont val="Calibri"/>
            <family val="2"/>
          </rPr>
          <t>[Total Quantity]*[Ratio]</t>
        </r>
      </text>
    </comment>
    <comment ref="BP1" authorId="0" shapeId="0" xr:uid="{C4A13C34-6239-4C8D-927C-3C5AAE5E08B8}">
      <text>
        <r>
          <rPr>
            <sz val="11"/>
            <rFont val="Calibri"/>
            <family val="2"/>
          </rPr>
          <t>[FOB with Loads $]*[Quantity]</t>
        </r>
      </text>
    </comment>
    <comment ref="BQ1" authorId="0" shapeId="0" xr:uid="{1E8D4F13-1A5F-43E5-8523-73D55DB938E2}">
      <text>
        <r>
          <rPr>
            <sz val="11"/>
            <rFont val="Calibri"/>
            <family val="2"/>
          </rPr>
          <t>[JLA DI Price]*[Quantity]</t>
        </r>
      </text>
    </comment>
  </commentList>
</comments>
</file>

<file path=xl/sharedStrings.xml><?xml version="1.0" encoding="utf-8"?>
<sst xmlns="http://schemas.openxmlformats.org/spreadsheetml/2006/main" count="172" uniqueCount="109">
  <si>
    <t>Brand</t>
  </si>
  <si>
    <t>Package Type</t>
  </si>
  <si>
    <t>Licensor</t>
  </si>
  <si>
    <t>China</t>
  </si>
  <si>
    <t>Normal</t>
  </si>
  <si>
    <t>Kirkton House</t>
  </si>
  <si>
    <t>Shanghai,China</t>
  </si>
  <si>
    <t>Fashion Towel</t>
  </si>
  <si>
    <t>Piece</t>
  </si>
  <si>
    <t>Carton</t>
  </si>
  <si>
    <t>Line No.</t>
  </si>
  <si>
    <t>Photo</t>
  </si>
  <si>
    <t>VIN/Art No.</t>
  </si>
  <si>
    <t>Product Category</t>
  </si>
  <si>
    <t>Pattern</t>
  </si>
  <si>
    <t>Item Description</t>
  </si>
  <si>
    <t>Description-Short</t>
  </si>
  <si>
    <t>Fabrication</t>
  </si>
  <si>
    <t>Size/Spec.</t>
  </si>
  <si>
    <t>Color</t>
  </si>
  <si>
    <t>Customer Item#</t>
  </si>
  <si>
    <t>Item No.</t>
  </si>
  <si>
    <t>UPC</t>
  </si>
  <si>
    <t>Unit of Measure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</si>
  <si>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</si>
  <si>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</si>
  <si>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</si>
  <si>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</si>
  <si>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</si>
  <si>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</si>
  <si>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</si>
  <si>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</si>
  <si>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</si>
  <si>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</si>
  <si>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</si>
  <si>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</si>
  <si>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</si>
  <si>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Total Load $</t>
  </si>
  <si>
    <t>Suggested Retail Price</t>
  </si>
  <si>
    <t>Retail Markup %</t>
  </si>
  <si>
    <t>Total Cost</t>
  </si>
  <si>
    <t>Total Sales</t>
  </si>
  <si>
    <t>Packaging</t>
  </si>
  <si>
    <t>Container Volume</t>
  </si>
  <si>
    <t>Port</t>
  </si>
  <si>
    <t>COO</t>
  </si>
  <si>
    <t>Vendor</t>
  </si>
  <si>
    <t>Remarks</t>
  </si>
  <si>
    <t>PDQ Size L (cm)</t>
  </si>
  <si>
    <t>PDQ Size W (cm)</t>
  </si>
  <si>
    <t>PDQ Size H (cm)</t>
  </si>
  <si>
    <t>Load 1</t>
  </si>
  <si>
    <t>Load 1 %</t>
  </si>
  <si>
    <t>Load 1 $</t>
  </si>
  <si>
    <t>Load 2</t>
  </si>
  <si>
    <t>Load 2 %</t>
  </si>
  <si>
    <t>Load 2 $</t>
  </si>
  <si>
    <t>FOB with Loads $</t>
  </si>
  <si>
    <t>JLA DI Price</t>
  </si>
  <si>
    <t>Estimated Retailer LDP Cost</t>
  </si>
  <si>
    <t>Total Quantity</t>
  </si>
  <si>
    <t>Quantity</t>
  </si>
  <si>
    <t>Ratio</t>
  </si>
  <si>
    <t>JLA FOB MU%</t>
  </si>
  <si>
    <t>UCCPM Price</t>
  </si>
  <si>
    <t>Retail Markup on Landed Price %</t>
  </si>
  <si>
    <t>DA %</t>
  </si>
  <si>
    <t>DA $</t>
  </si>
  <si>
    <t>Royalty %</t>
  </si>
  <si>
    <t>Royalty $</t>
  </si>
  <si>
    <t>Rebate/Co-op %</t>
  </si>
  <si>
    <t>Rebate/Co-op $</t>
  </si>
  <si>
    <t>Load 3</t>
  </si>
  <si>
    <t>Load 3 %</t>
  </si>
  <si>
    <t>Load 3 $</t>
  </si>
  <si>
    <t>Material-Short</t>
  </si>
  <si>
    <t>Additional Customer Price</t>
  </si>
  <si>
    <t>Additional Customer Item#</t>
  </si>
  <si>
    <t>Trim</t>
  </si>
  <si>
    <t>Zeal Tex</t>
  </si>
  <si>
    <t>belly band packed into PDQ</t>
  </si>
  <si>
    <t>SAMMI</t>
  </si>
  <si>
    <t>FOB Cost $ (Value) - SAMMI</t>
  </si>
  <si>
    <r>
      <rPr>
        <b/>
        <sz val="11"/>
        <color rgb="FFFF0000"/>
        <rFont val="Arial"/>
        <family val="2"/>
      </rPr>
      <t>Only GRS certificate is available;</t>
    </r>
    <r>
      <rPr>
        <sz val="11"/>
        <color rgb="FFFF0000"/>
        <rFont val="Arial"/>
        <family val="2"/>
      </rPr>
      <t xml:space="preserve">
 NO TC certificate. 
The raw materials used for bulk production are NOT recycled</t>
    </r>
  </si>
  <si>
    <t>16"x26" (2)</t>
  </si>
  <si>
    <t>2pc Kitchen Towels</t>
  </si>
  <si>
    <t>Kitchen Towel Set</t>
  </si>
  <si>
    <t>Ditsy Floral</t>
  </si>
  <si>
    <t>Lemons</t>
  </si>
  <si>
    <t>Fruit Mix</t>
  </si>
  <si>
    <t>Peaches</t>
  </si>
  <si>
    <t>Multi</t>
  </si>
  <si>
    <r>
      <rPr>
        <b/>
        <sz val="11"/>
        <rFont val="Arial"/>
        <family val="2"/>
      </rPr>
      <t xml:space="preserve">300gsm </t>
    </r>
    <r>
      <rPr>
        <b/>
        <sz val="11"/>
        <color rgb="FFFF0000"/>
        <rFont val="Arial"/>
        <family val="2"/>
      </rPr>
      <t>90% polyester 10% polyamide</t>
    </r>
    <r>
      <rPr>
        <b/>
        <sz val="11"/>
        <rFont val="Arial"/>
        <family val="2"/>
      </rPr>
      <t xml:space="preserve"> reverseble pigment printed waffle fabric</t>
    </r>
    <r>
      <rPr>
        <sz val="11"/>
        <rFont val="Arial"/>
        <family val="2"/>
      </rPr>
      <t xml:space="preserve">
</t>
    </r>
    <r>
      <rPr>
        <b/>
        <sz val="11"/>
        <rFont val="Arial"/>
        <family val="2"/>
      </rPr>
      <t>GRS Cerificate</t>
    </r>
    <r>
      <rPr>
        <sz val="11"/>
        <rFont val="Arial"/>
        <family val="2"/>
      </rPr>
      <t xml:space="preserve">
</t>
    </r>
    <r>
      <rPr>
        <sz val="11"/>
        <color rgb="FFFF0000"/>
        <rFont val="Arial"/>
        <family val="2"/>
      </rPr>
      <t xml:space="preserve">Kitchen Towel – Double-sided printing, up to 5 colors, heat transfer printing.
</t>
    </r>
  </si>
  <si>
    <t xml:space="preserve"> 90% polyester 10% polyamide</t>
  </si>
  <si>
    <t>6302.93.2000</t>
  </si>
  <si>
    <t>4069365665466</t>
    <phoneticPr fontId="24" type="noConversion"/>
  </si>
  <si>
    <t>4069365665473</t>
    <phoneticPr fontId="24" type="noConversion"/>
  </si>
  <si>
    <t>4069365665480</t>
    <phoneticPr fontId="24" type="noConversion"/>
  </si>
  <si>
    <t>4069365665497</t>
    <phoneticPr fontId="24" type="noConversion"/>
  </si>
  <si>
    <t>2PK Kitchen Towels</t>
    <phoneticPr fontId="24" type="noConversion"/>
  </si>
  <si>
    <r>
      <rPr>
        <b/>
        <sz val="11"/>
        <rFont val="Arial"/>
        <family val="2"/>
      </rPr>
      <t>300gsm</t>
    </r>
    <r>
      <rPr>
        <sz val="11"/>
        <rFont val="Arial"/>
        <family val="2"/>
      </rPr>
      <t xml:space="preserve"> 100% polyester reverseble pigment printed waffle fabric
</t>
    </r>
    <r>
      <rPr>
        <b/>
        <sz val="11"/>
        <rFont val="Arial"/>
        <family val="2"/>
      </rPr>
      <t>GRS Cerificate</t>
    </r>
    <r>
      <rPr>
        <sz val="11"/>
        <rFont val="Arial"/>
        <family val="2"/>
      </rPr>
      <t xml:space="preserve">
</t>
    </r>
    <r>
      <rPr>
        <sz val="11"/>
        <color rgb="FFFF0000"/>
        <rFont val="Arial"/>
        <family val="2"/>
      </rPr>
      <t xml:space="preserve">Kitchen Towel – Double-sided printing, up to 5 colors, heat transfer printing.
</t>
    </r>
  </si>
  <si>
    <t xml:space="preserve"> Polyester</t>
  </si>
  <si>
    <t>4069365665633</t>
    <phoneticPr fontId="24" type="noConversion"/>
  </si>
  <si>
    <t>PDQ</t>
    <phoneticPr fontId="24" type="noConversion"/>
  </si>
  <si>
    <t>ALDI75-1779</t>
    <phoneticPr fontId="24" type="noConversion"/>
  </si>
  <si>
    <t>ALDI75-1780</t>
  </si>
  <si>
    <t>ALDI75-1781</t>
  </si>
  <si>
    <t>ALDI75-1782</t>
  </si>
  <si>
    <t>ALDI90-1783</t>
    <phoneticPr fontId="2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</si>
</sst>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76" formatCode="_(&quot;$&quot;* #,##0.00_);_(&quot;$&quot;* \(#,##0.00\);_(&quot;$&quot;* &quot;-&quot;??_);_(@_)"/>
    <numFmt numFmtId="177" formatCode="_(* #,##0.00_);_(* \(#,##0.00\);_(* &quot;-&quot;??_);_(@_)"/>
    <numFmt numFmtId="178" formatCode="&quot;$&quot;#,##0.00"/>
    <numFmt numFmtId="179" formatCode="_(* #,##0_);_(* \(#,##0\);_(* &quot;-&quot;??_);_(@_)"/>
    <numFmt numFmtId="180" formatCode="0.0%"/>
    <numFmt numFmtId="181" formatCode="[$-409]d/mmm;@"/>
    <numFmt numFmtId="182" formatCode="\$#,##0.00;\-\$#,##0.00"/>
    <numFmt numFmtId="183" formatCode="[$$-409]#,##0.000000"/>
    <numFmt numFmtId="185" formatCode="0.0"/>
    <numFmt numFmtId="186" formatCode="0.000"/>
    <numFmt numFmtId="187" formatCode="_([$$-409]* #,##0.00_);_([$$-409]* \(#,##0.00\);_([$$-409]* &quot;-&quot;??_);_(@_)"/>
    <numFmt numFmtId="189" formatCode="#,##0_ "/>
    <numFmt numFmtId="190" formatCode="_-&quot;$&quot;* #,##0.00_-;\-&quot;$&quot;* #,##0.00_-;_-&quot;$&quot;* &quot;-&quot;??_-;_-@_-"/>
  </numFmts>
  <fonts count="25" x14ac:knownFonts="1">
    <font>
      <sz val="11"/>
      <name val="Calibri"/>
    </font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i/>
      <sz val="11"/>
      <name val="Arial"/>
      <family val="2"/>
    </font>
    <font>
      <sz val="12"/>
      <name val="宋体"/>
      <family val="3"/>
      <charset val="134"/>
    </font>
    <font>
      <sz val="11"/>
      <color indexed="8"/>
      <name val="Calibri"/>
      <family val="2"/>
    </font>
    <font>
      <b/>
      <sz val="11"/>
      <color rgb="FFFF0000"/>
      <name val="Arial"/>
      <family val="2"/>
    </font>
    <font>
      <sz val="11"/>
      <color theme="1"/>
      <name val="等线"/>
      <family val="2"/>
      <scheme val="minor"/>
    </font>
    <font>
      <sz val="12"/>
      <name val="宋体"/>
      <family val="3"/>
      <charset val="134"/>
    </font>
    <font>
      <sz val="11"/>
      <color rgb="FFFF0000"/>
      <name val="Arial"/>
      <family val="2"/>
    </font>
    <font>
      <sz val="11"/>
      <color theme="1"/>
      <name val="宋体"/>
      <family val="3"/>
      <charset val="134"/>
    </font>
    <font>
      <sz val="11"/>
      <name val="Aptos"/>
      <family val="2"/>
    </font>
    <font>
      <b/>
      <sz val="11"/>
      <color indexed="12"/>
      <name val="Arial"/>
      <family val="2"/>
    </font>
    <font>
      <sz val="11"/>
      <color theme="1"/>
      <name val="Arial"/>
      <family val="2"/>
    </font>
    <font>
      <sz val="11"/>
      <color theme="1"/>
      <name val="等线"/>
      <family val="2"/>
      <scheme val="minor"/>
    </font>
    <font>
      <sz val="9"/>
      <name val="宋体"/>
      <family val="3"/>
      <charset val="134"/>
    </font>
  </fonts>
  <fills count="12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6">
    <xf numFmtId="0" fontId="0" fillId="0" borderId="0"/>
    <xf numFmtId="0" fontId="9" fillId="0" borderId="0"/>
    <xf numFmtId="0" fontId="9" fillId="0" borderId="0"/>
    <xf numFmtId="0" fontId="9" fillId="0" borderId="0"/>
    <xf numFmtId="0" fontId="8" fillId="0" borderId="0"/>
    <xf numFmtId="9" fontId="8" fillId="0" borderId="0" applyFont="0" applyFill="0" applyBorder="0" applyAlignment="0" applyProtection="0"/>
    <xf numFmtId="177" fontId="13" fillId="0" borderId="0" applyFont="0" applyFill="0" applyBorder="0" applyAlignment="0" applyProtection="0"/>
    <xf numFmtId="183" fontId="9" fillId="0" borderId="0"/>
    <xf numFmtId="176" fontId="14" fillId="0" borderId="0" applyFont="0" applyFill="0" applyBorder="0" applyAlignment="0" applyProtection="0"/>
    <xf numFmtId="183" fontId="14" fillId="0" borderId="0">
      <alignment vertical="center"/>
    </xf>
    <xf numFmtId="0" fontId="13" fillId="0" borderId="0"/>
    <xf numFmtId="0" fontId="6" fillId="0" borderId="0">
      <alignment vertical="center"/>
    </xf>
    <xf numFmtId="0" fontId="9" fillId="0" borderId="0"/>
    <xf numFmtId="187" fontId="9" fillId="0" borderId="0"/>
    <xf numFmtId="187" fontId="16" fillId="0" borderId="0"/>
    <xf numFmtId="187" fontId="17" fillId="0" borderId="0"/>
    <xf numFmtId="187" fontId="17" fillId="0" borderId="0" applyFont="0" applyFill="0" applyBorder="0" applyAlignment="0" applyProtection="0">
      <alignment vertical="center"/>
    </xf>
    <xf numFmtId="0" fontId="17" fillId="0" borderId="0"/>
    <xf numFmtId="177" fontId="14" fillId="0" borderId="0" applyFont="0" applyFill="0" applyBorder="0" applyAlignment="0" applyProtection="0"/>
    <xf numFmtId="181" fontId="9" fillId="0" borderId="0" applyProtection="0"/>
    <xf numFmtId="0" fontId="19" fillId="0" borderId="0"/>
    <xf numFmtId="0" fontId="14" fillId="0" borderId="0">
      <alignment vertical="center"/>
    </xf>
    <xf numFmtId="0" fontId="17" fillId="0" borderId="0"/>
    <xf numFmtId="0" fontId="9" fillId="0" borderId="0"/>
    <xf numFmtId="0" fontId="9" fillId="0" borderId="0"/>
    <xf numFmtId="0" fontId="5" fillId="0" borderId="0">
      <alignment vertical="center"/>
    </xf>
    <xf numFmtId="190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4" fillId="0" borderId="0">
      <alignment vertical="center"/>
    </xf>
    <xf numFmtId="190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" fillId="0" borderId="0">
      <alignment vertical="center"/>
    </xf>
    <xf numFmtId="190" fontId="3" fillId="0" borderId="0" applyFont="0" applyFill="0" applyBorder="0" applyAlignment="0" applyProtection="0"/>
    <xf numFmtId="187" fontId="2" fillId="0" borderId="0"/>
    <xf numFmtId="187" fontId="23" fillId="0" borderId="0"/>
    <xf numFmtId="0" fontId="1" fillId="0" borderId="0">
      <alignment vertical="center"/>
    </xf>
    <xf numFmtId="187" fontId="1" fillId="0" borderId="0"/>
    <xf numFmtId="0" fontId="1" fillId="0" borderId="0">
      <alignment vertical="center"/>
    </xf>
    <xf numFmtId="19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>
      <alignment vertical="center"/>
    </xf>
    <xf numFmtId="19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>
      <alignment vertical="center"/>
    </xf>
    <xf numFmtId="190" fontId="1" fillId="0" borderId="0" applyFont="0" applyFill="0" applyBorder="0" applyAlignment="0" applyProtection="0"/>
    <xf numFmtId="187" fontId="1" fillId="0" borderId="0"/>
  </cellStyleXfs>
  <cellXfs count="87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178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85" fontId="0" fillId="0" borderId="0" xfId="0" applyNumberFormat="1" applyAlignment="1">
      <alignment wrapText="1"/>
    </xf>
    <xf numFmtId="186" fontId="0" fillId="0" borderId="0" xfId="0" applyNumberFormat="1" applyAlignment="1">
      <alignment wrapText="1"/>
    </xf>
    <xf numFmtId="0" fontId="8" fillId="0" borderId="0" xfId="4" applyAlignment="1">
      <alignment wrapText="1"/>
    </xf>
    <xf numFmtId="0" fontId="20" fillId="0" borderId="0" xfId="0" applyFont="1"/>
    <xf numFmtId="0" fontId="11" fillId="0" borderId="0" xfId="0" applyFont="1" applyAlignment="1">
      <alignment wrapText="1"/>
    </xf>
    <xf numFmtId="0" fontId="11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wrapText="1"/>
    </xf>
    <xf numFmtId="0" fontId="10" fillId="6" borderId="1" xfId="0" applyFont="1" applyFill="1" applyBorder="1" applyAlignment="1">
      <alignment horizontal="center" wrapText="1"/>
    </xf>
    <xf numFmtId="0" fontId="12" fillId="6" borderId="1" xfId="0" applyFont="1" applyFill="1" applyBorder="1" applyAlignment="1">
      <alignment horizontal="center" wrapText="1"/>
    </xf>
    <xf numFmtId="0" fontId="12" fillId="7" borderId="1" xfId="0" applyFont="1" applyFill="1" applyBorder="1" applyAlignment="1">
      <alignment horizontal="center" wrapText="1"/>
    </xf>
    <xf numFmtId="0" fontId="10" fillId="7" borderId="1" xfId="0" applyFont="1" applyFill="1" applyBorder="1" applyAlignment="1">
      <alignment horizontal="center" wrapText="1"/>
    </xf>
    <xf numFmtId="0" fontId="10" fillId="7" borderId="1" xfId="4" applyFont="1" applyFill="1" applyBorder="1" applyAlignment="1">
      <alignment horizontal="center" wrapText="1"/>
    </xf>
    <xf numFmtId="178" fontId="10" fillId="5" borderId="1" xfId="0" applyNumberFormat="1" applyFont="1" applyFill="1" applyBorder="1" applyAlignment="1">
      <alignment horizontal="center" wrapText="1"/>
    </xf>
    <xf numFmtId="178" fontId="10" fillId="8" borderId="1" xfId="0" applyNumberFormat="1" applyFont="1" applyFill="1" applyBorder="1" applyAlignment="1">
      <alignment horizontal="center" wrapText="1"/>
    </xf>
    <xf numFmtId="0" fontId="12" fillId="0" borderId="1" xfId="0" applyFont="1" applyBorder="1" applyAlignment="1">
      <alignment horizontal="center" wrapText="1"/>
    </xf>
    <xf numFmtId="185" fontId="10" fillId="0" borderId="1" xfId="0" applyNumberFormat="1" applyFont="1" applyBorder="1" applyAlignment="1">
      <alignment horizontal="center" wrapText="1"/>
    </xf>
    <xf numFmtId="2" fontId="10" fillId="0" borderId="1" xfId="0" applyNumberFormat="1" applyFont="1" applyBorder="1" applyAlignment="1">
      <alignment horizontal="center" wrapText="1"/>
    </xf>
    <xf numFmtId="1" fontId="10" fillId="0" borderId="1" xfId="0" applyNumberFormat="1" applyFont="1" applyBorder="1" applyAlignment="1">
      <alignment horizontal="center" wrapText="1"/>
    </xf>
    <xf numFmtId="186" fontId="21" fillId="0" borderId="1" xfId="1" applyNumberFormat="1" applyFont="1" applyBorder="1" applyAlignment="1">
      <alignment wrapText="1"/>
    </xf>
    <xf numFmtId="2" fontId="10" fillId="0" borderId="1" xfId="1" applyNumberFormat="1" applyFont="1" applyBorder="1" applyAlignment="1">
      <alignment wrapText="1"/>
    </xf>
    <xf numFmtId="1" fontId="21" fillId="0" borderId="1" xfId="1" applyNumberFormat="1" applyFont="1" applyBorder="1" applyAlignment="1">
      <alignment wrapText="1"/>
    </xf>
    <xf numFmtId="178" fontId="21" fillId="0" borderId="1" xfId="1" applyNumberFormat="1" applyFont="1" applyBorder="1" applyAlignment="1">
      <alignment wrapText="1"/>
    </xf>
    <xf numFmtId="10" fontId="10" fillId="0" borderId="1" xfId="0" applyNumberFormat="1" applyFont="1" applyBorder="1" applyAlignment="1">
      <alignment horizontal="center" wrapText="1"/>
    </xf>
    <xf numFmtId="178" fontId="21" fillId="7" borderId="1" xfId="1" applyNumberFormat="1" applyFont="1" applyFill="1" applyBorder="1" applyAlignment="1">
      <alignment wrapText="1"/>
    </xf>
    <xf numFmtId="178" fontId="10" fillId="0" borderId="1" xfId="1" applyNumberFormat="1" applyFont="1" applyBorder="1" applyAlignment="1">
      <alignment wrapText="1"/>
    </xf>
    <xf numFmtId="178" fontId="21" fillId="3" borderId="1" xfId="1" applyNumberFormat="1" applyFont="1" applyFill="1" applyBorder="1" applyAlignment="1">
      <alignment wrapText="1"/>
    </xf>
    <xf numFmtId="10" fontId="21" fillId="3" borderId="1" xfId="1" applyNumberFormat="1" applyFont="1" applyFill="1" applyBorder="1" applyAlignment="1">
      <alignment wrapText="1"/>
    </xf>
    <xf numFmtId="178" fontId="10" fillId="9" borderId="1" xfId="1" applyNumberFormat="1" applyFont="1" applyFill="1" applyBorder="1" applyAlignment="1">
      <alignment wrapText="1"/>
    </xf>
    <xf numFmtId="178" fontId="10" fillId="3" borderId="1" xfId="0" applyNumberFormat="1" applyFont="1" applyFill="1" applyBorder="1" applyAlignment="1">
      <alignment horizontal="center" wrapText="1"/>
    </xf>
    <xf numFmtId="178" fontId="10" fillId="3" borderId="1" xfId="1" applyNumberFormat="1" applyFont="1" applyFill="1" applyBorder="1" applyAlignment="1">
      <alignment wrapText="1"/>
    </xf>
    <xf numFmtId="0" fontId="10" fillId="0" borderId="1" xfId="0" applyFont="1" applyBorder="1" applyAlignment="1">
      <alignment wrapText="1"/>
    </xf>
    <xf numFmtId="0" fontId="11" fillId="0" borderId="1" xfId="0" applyFont="1" applyBorder="1" applyAlignment="1">
      <alignment wrapText="1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187" fontId="11" fillId="10" borderId="1" xfId="13" applyFont="1" applyFill="1" applyBorder="1" applyAlignment="1">
      <alignment horizontal="center" vertical="center" wrapText="1"/>
    </xf>
    <xf numFmtId="0" fontId="11" fillId="0" borderId="1" xfId="13" applyNumberFormat="1" applyFont="1" applyBorder="1" applyAlignment="1">
      <alignment horizontal="center" vertical="center" wrapText="1"/>
    </xf>
    <xf numFmtId="0" fontId="11" fillId="0" borderId="1" xfId="4" applyFont="1" applyBorder="1" applyAlignment="1">
      <alignment horizontal="center" vertical="center" wrapText="1"/>
    </xf>
    <xf numFmtId="187" fontId="22" fillId="11" borderId="1" xfId="14" applyFont="1" applyFill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vertical="center"/>
    </xf>
    <xf numFmtId="182" fontId="11" fillId="0" borderId="1" xfId="0" applyNumberFormat="1" applyFont="1" applyBorder="1" applyAlignment="1">
      <alignment horizontal="center" vertical="center"/>
    </xf>
    <xf numFmtId="178" fontId="15" fillId="7" borderId="1" xfId="0" applyNumberFormat="1" applyFont="1" applyFill="1" applyBorder="1" applyAlignment="1">
      <alignment horizontal="center" vertical="center"/>
    </xf>
    <xf numFmtId="2" fontId="11" fillId="0" borderId="1" xfId="0" applyNumberFormat="1" applyFont="1" applyBorder="1" applyAlignment="1">
      <alignment horizontal="center" vertical="center"/>
    </xf>
    <xf numFmtId="178" fontId="11" fillId="2" borderId="1" xfId="0" applyNumberFormat="1" applyFont="1" applyFill="1" applyBorder="1" applyAlignment="1">
      <alignment horizontal="center" vertical="center"/>
    </xf>
    <xf numFmtId="0" fontId="11" fillId="7" borderId="1" xfId="0" applyFont="1" applyFill="1" applyBorder="1" applyAlignment="1">
      <alignment horizontal="center" vertical="center"/>
    </xf>
    <xf numFmtId="10" fontId="11" fillId="0" borderId="1" xfId="0" applyNumberFormat="1" applyFont="1" applyBorder="1" applyAlignment="1">
      <alignment horizontal="center" vertical="center"/>
    </xf>
    <xf numFmtId="178" fontId="11" fillId="0" borderId="1" xfId="0" applyNumberFormat="1" applyFont="1" applyBorder="1" applyAlignment="1">
      <alignment horizontal="center" vertical="center"/>
    </xf>
    <xf numFmtId="10" fontId="11" fillId="2" borderId="1" xfId="5" applyNumberFormat="1" applyFont="1" applyFill="1" applyBorder="1" applyAlignment="1">
      <alignment horizontal="center" vertical="center"/>
    </xf>
    <xf numFmtId="178" fontId="11" fillId="0" borderId="1" xfId="0" applyNumberFormat="1" applyFont="1" applyBorder="1" applyAlignment="1">
      <alignment horizontal="center" vertical="center" wrapText="1"/>
    </xf>
    <xf numFmtId="179" fontId="11" fillId="0" borderId="1" xfId="0" applyNumberFormat="1" applyFont="1" applyBorder="1" applyAlignment="1">
      <alignment horizontal="center" vertical="center"/>
    </xf>
    <xf numFmtId="3" fontId="11" fillId="2" borderId="1" xfId="0" applyNumberFormat="1" applyFont="1" applyFill="1" applyBorder="1" applyAlignment="1">
      <alignment horizontal="center" vertical="center"/>
    </xf>
    <xf numFmtId="178" fontId="10" fillId="7" borderId="1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187" fontId="10" fillId="0" borderId="1" xfId="15" applyFont="1" applyBorder="1" applyAlignment="1" applyProtection="1">
      <alignment horizontal="center" vertical="center" wrapText="1"/>
      <protection locked="0"/>
    </xf>
    <xf numFmtId="186" fontId="11" fillId="2" borderId="1" xfId="0" applyNumberFormat="1" applyFont="1" applyFill="1" applyBorder="1" applyAlignment="1">
      <alignment horizontal="center" vertical="center"/>
    </xf>
    <xf numFmtId="1" fontId="11" fillId="2" borderId="1" xfId="0" applyNumberFormat="1" applyFont="1" applyFill="1" applyBorder="1" applyAlignment="1">
      <alignment horizontal="center" vertical="center"/>
    </xf>
    <xf numFmtId="3" fontId="11" fillId="0" borderId="1" xfId="0" applyNumberFormat="1" applyFont="1" applyBorder="1" applyAlignment="1">
      <alignment horizontal="center" vertical="center"/>
    </xf>
    <xf numFmtId="189" fontId="18" fillId="0" borderId="1" xfId="16" applyNumberFormat="1" applyFont="1" applyFill="1" applyBorder="1" applyAlignment="1">
      <alignment horizontal="center" vertical="center" wrapText="1"/>
    </xf>
    <xf numFmtId="187" fontId="22" fillId="11" borderId="1" xfId="36" applyFont="1" applyFill="1" applyBorder="1" applyAlignment="1">
      <alignment horizontal="center" vertical="center" wrapText="1"/>
    </xf>
    <xf numFmtId="180" fontId="18" fillId="0" borderId="1" xfId="0" applyNumberFormat="1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187" fontId="11" fillId="0" borderId="1" xfId="13" applyFont="1" applyBorder="1" applyAlignment="1">
      <alignment horizontal="center" vertical="center" wrapText="1"/>
    </xf>
    <xf numFmtId="187" fontId="22" fillId="0" borderId="1" xfId="36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/>
    </xf>
    <xf numFmtId="182" fontId="10" fillId="0" borderId="1" xfId="0" applyNumberFormat="1" applyFont="1" applyBorder="1" applyAlignment="1">
      <alignment horizontal="center" vertical="center"/>
    </xf>
    <xf numFmtId="178" fontId="15" fillId="0" borderId="1" xfId="0" applyNumberFormat="1" applyFont="1" applyBorder="1" applyAlignment="1">
      <alignment horizontal="center" vertical="center"/>
    </xf>
    <xf numFmtId="185" fontId="7" fillId="0" borderId="1" xfId="0" applyNumberFormat="1" applyFont="1" applyBorder="1" applyAlignment="1">
      <alignment horizontal="center" vertical="center" wrapText="1"/>
    </xf>
    <xf numFmtId="2" fontId="10" fillId="0" borderId="1" xfId="0" applyNumberFormat="1" applyFont="1" applyBorder="1" applyAlignment="1">
      <alignment horizontal="center" vertical="center"/>
    </xf>
    <xf numFmtId="1" fontId="7" fillId="0" borderId="1" xfId="0" applyNumberFormat="1" applyFont="1" applyBorder="1" applyAlignment="1">
      <alignment horizontal="center" vertical="center" wrapText="1"/>
    </xf>
    <xf numFmtId="186" fontId="11" fillId="0" borderId="1" xfId="0" applyNumberFormat="1" applyFont="1" applyBorder="1" applyAlignment="1">
      <alignment horizontal="center" vertical="center"/>
    </xf>
    <xf numFmtId="1" fontId="11" fillId="0" borderId="1" xfId="0" applyNumberFormat="1" applyFont="1" applyBorder="1" applyAlignment="1">
      <alignment horizontal="center" vertical="center"/>
    </xf>
    <xf numFmtId="180" fontId="11" fillId="0" borderId="1" xfId="0" applyNumberFormat="1" applyFont="1" applyBorder="1" applyAlignment="1">
      <alignment horizontal="center" vertical="center"/>
    </xf>
    <xf numFmtId="10" fontId="11" fillId="0" borderId="1" xfId="5" applyNumberFormat="1" applyFont="1" applyFill="1" applyBorder="1" applyAlignment="1">
      <alignment horizontal="center" vertical="center"/>
    </xf>
    <xf numFmtId="178" fontId="10" fillId="4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Border="1"/>
    <xf numFmtId="39" fontId="18" fillId="0" borderId="2" xfId="13" applyNumberFormat="1" applyFont="1" applyBorder="1" applyAlignment="1">
      <alignment vertical="center" wrapText="1"/>
    </xf>
    <xf numFmtId="39" fontId="22" fillId="0" borderId="2" xfId="13" applyNumberFormat="1" applyFont="1" applyBorder="1" applyAlignment="1">
      <alignment vertical="center" wrapText="1"/>
    </xf>
    <xf numFmtId="37" fontId="10" fillId="0" borderId="2" xfId="13" applyNumberFormat="1" applyFont="1" applyBorder="1" applyAlignment="1">
      <alignment vertical="center" wrapText="1"/>
    </xf>
    <xf numFmtId="0" fontId="9" fillId="7" borderId="1" xfId="0" applyFont="1" applyFill="1" applyBorder="1"/>
    <xf numFmtId="0" fontId="8" fillId="0" borderId="1" xfId="4" applyBorder="1" applyAlignment="1">
      <alignment wrapText="1"/>
    </xf>
  </cellXfs>
  <cellStyles count="46">
    <cellStyle name="_ET_STYLE_NoName_00_" xfId="24" xr:uid="{786227C2-B64D-4352-82FD-1373B5F98159}"/>
    <cellStyle name="_ET_STYLE_NoName_00__JLA BBB quotation sheet -9.13 3" xfId="19" xr:uid="{CC92F4DA-3BA1-486C-95E4-29A5E7E4C6C9}"/>
    <cellStyle name="_quotation-Mercury  3.22.2011 (for BBB)" xfId="23" xr:uid="{C002A730-BB23-41DA-AEC9-2261B8533D9F}"/>
    <cellStyle name="Comma 2" xfId="18" xr:uid="{31A6CB30-1797-43C5-B421-041F256D103B}"/>
    <cellStyle name="Comma 5" xfId="6" xr:uid="{214E895C-E08B-4D4A-929F-E529946AC668}"/>
    <cellStyle name="Currency 15" xfId="8" xr:uid="{16B78581-3E22-4CE0-8590-B15F75E54F83}"/>
    <cellStyle name="Currency 2" xfId="26" xr:uid="{252CCC9A-CA2D-4FC9-90A6-2CDE8754165B}"/>
    <cellStyle name="Currency 2 2" xfId="38" xr:uid="{83025A5A-F877-4D31-BABA-F03167CC387D}"/>
    <cellStyle name="Currency 3" xfId="29" xr:uid="{3A6A8285-E235-47BB-AAD5-3470DF805FAB}"/>
    <cellStyle name="Currency 3 2" xfId="41" xr:uid="{7C62E427-19CF-4B28-BA22-3DAB496051EB}"/>
    <cellStyle name="Currency 4" xfId="32" xr:uid="{DF0CCB06-0120-402F-B56C-72FFA78ABA2C}"/>
    <cellStyle name="Currency 4 2" xfId="44" xr:uid="{AEAC27FD-9510-47F4-8A34-C957B9FF37D4}"/>
    <cellStyle name="Currency_Sheet1 2" xfId="16" xr:uid="{CE55A203-9626-4DF9-BC5D-FA04A1471FAE}"/>
    <cellStyle name="Normal 2" xfId="4" xr:uid="{7DCAA5FD-EA4B-42A1-8489-4FAC79BED569}"/>
    <cellStyle name="Normal 2 18 2" xfId="1" xr:uid="{1BA08453-9F65-454B-A4A0-7177E70831F2}"/>
    <cellStyle name="Normal 2 2" xfId="17" xr:uid="{48C526E8-4E2E-4FC9-BBB0-82F3DCC6CD35}"/>
    <cellStyle name="Normal 2 31" xfId="10" xr:uid="{E403593E-D865-4459-AA23-AC3CAEE657EA}"/>
    <cellStyle name="Normal 3" xfId="14" xr:uid="{12E5401B-BC02-41E3-B462-9A185C6C7DD0}"/>
    <cellStyle name="Normal 3 2" xfId="36" xr:uid="{3C59076A-D7DB-4632-A777-1F03FC3FF17B}"/>
    <cellStyle name="Normal 4" xfId="21" xr:uid="{2DC06BA1-0CA6-4342-97F2-2BFCC24407B0}"/>
    <cellStyle name="Normal 5" xfId="25" xr:uid="{671CE629-D245-4CFA-B1B5-B71373C4B8AB}"/>
    <cellStyle name="Normal 5 2" xfId="37" xr:uid="{628FCCA5-726F-4885-A64B-5ECB2159E72A}"/>
    <cellStyle name="Normal 6" xfId="28" xr:uid="{DD34E1BE-F7FD-41A8-B7A0-2A9CA7B665B1}"/>
    <cellStyle name="Normal 6 2" xfId="40" xr:uid="{CECB3659-EEEE-4C81-8FDA-895B1CE8345F}"/>
    <cellStyle name="Normal 65" xfId="9" xr:uid="{9EF702BA-06A2-4659-AA0A-96E26EE22697}"/>
    <cellStyle name="Normal 67" xfId="11" xr:uid="{23DDB83B-EB20-4025-A0A7-986C517E1DFF}"/>
    <cellStyle name="Normal 67 2" xfId="35" xr:uid="{CB596257-7113-4E65-BCF9-E51140104802}"/>
    <cellStyle name="Normal 7" xfId="31" xr:uid="{8FDD2CE8-2A10-4260-AA0C-3269FBBC66DF}"/>
    <cellStyle name="Normal 7 2" xfId="43" xr:uid="{817B0826-BC89-4516-B2C8-BC9AF79905AA}"/>
    <cellStyle name="Normal 8" xfId="33" xr:uid="{7FC160B2-D409-4E72-B4E8-E03995E21008}"/>
    <cellStyle name="Normal 8 2" xfId="45" xr:uid="{8D96E8D4-8401-4659-9CB8-DD5B47B8C7CF}"/>
    <cellStyle name="Normal 9" xfId="34" xr:uid="{B6BBB3EF-E33C-4567-90C8-33C72795663C}"/>
    <cellStyle name="Normal_Copy of Request For Quote -- updated by VV on 043008 FINAL FINAL (4)" xfId="15" xr:uid="{620474E7-832D-4232-8503-D526CFADD12C}"/>
    <cellStyle name="Normal_Sheet1" xfId="13" xr:uid="{1B9B15D1-123B-4F4B-B5AA-3A9E1CCCD731}"/>
    <cellStyle name="Percent 2" xfId="5" xr:uid="{03D1C999-4950-4181-BE4E-A215D8708A70}"/>
    <cellStyle name="Percent 3" xfId="27" xr:uid="{44B3B76A-86B0-4C69-A577-32DF2B0B0F06}"/>
    <cellStyle name="Percent 3 2" xfId="39" xr:uid="{567A8808-8728-484E-98EB-585FD491FFB6}"/>
    <cellStyle name="Percent 4" xfId="30" xr:uid="{D7880D72-4FD3-4B2A-AA43-2A37CCF15BF1}"/>
    <cellStyle name="Percent 4 2" xfId="42" xr:uid="{BD7E4340-8E29-4D58-9A83-A18D806D10BE}"/>
    <cellStyle name="Style 1" xfId="3" xr:uid="{F4609D05-B161-47A5-8040-F8D4BA086F06}"/>
    <cellStyle name="Style 1 2" xfId="7" xr:uid="{A389DC34-ED63-4514-A03F-66257C74D5C4}"/>
    <cellStyle name="常规" xfId="0" builtinId="0"/>
    <cellStyle name="常规 2" xfId="22" xr:uid="{43CED116-0673-4A40-AC09-CB94AA756986}"/>
    <cellStyle name="常规 7" xfId="20" xr:uid="{924EDE9C-2D1F-456A-A36F-E396EB79B499}"/>
    <cellStyle name="样式 1 2" xfId="2" xr:uid="{DC9B73B6-A1E9-48DB-83A0-64D6E1D16DDF}"/>
    <cellStyle name="样式 1_Fall 12 BBB Woolrich Quote Sheet - Heather" xfId="12" xr:uid="{E71E6A03-37D1-426F-891E-F5A36AD93BC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19" Type="http://schemas.microsoft.com/office/2017/10/relationships/person" Target="persons/perso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Star\joyce\customer\CS\CS%20stock%20list(ET)-08103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Star\TEMPLATE\CONSTR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Star\SPECS\MISSES\801\ZELLERS\F97\F7-100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Star\SPECS\TRACKING\WENDY\APPROVA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Star\Documents%20and%20Settings\sunzhijuan\Local%20Settings\Temporary%20Internet%20Files\OLK1\Documents%20and%20Settings\merry.sheng\Desktop\TARGET\FORMS\TARGET%20quote%20sheet%20forma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a"/>
      <sheetName val="LIST"/>
      <sheetName val="Mapping"/>
      <sheetName val="317-TOP"/>
      <sheetName val="Spec Sheet"/>
      <sheetName val="PT TABLE"/>
      <sheetName val="COMMON ATTR"/>
      <sheetName val="RN_Item Disposition"/>
      <sheetName val="COO"/>
    </sheetNames>
    <sheetDataSet>
      <sheetData sheetId="0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17-TOP"/>
      <sheetName val="Spec Sheet"/>
      <sheetName val="Sheet1"/>
    </sheetNames>
    <sheetDataSet>
      <sheetData sheetId="0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MD-11"/>
      <sheetName val="Details Sheet"/>
      <sheetName val="Spec Sheet"/>
      <sheetName val="Outline"/>
      <sheetName val="SPEC"/>
      <sheetName val="TRIM"/>
      <sheetName val=" APPROVAL"/>
      <sheetName val="Sheet1"/>
      <sheetName val="317-TOP"/>
      <sheetName val="Info"/>
      <sheetName val="Mapping"/>
      <sheetName val=" Projected 2006 VS. 2005"/>
      <sheetName val="FLASH WK 23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mplate"/>
      <sheetName val="Sheet2"/>
      <sheetName val="Sheet1"/>
      <sheetName val="APPROVAL"/>
      <sheetName val="Module1"/>
      <sheetName val="Module4"/>
      <sheetName val="Spec Sheet"/>
      <sheetName val="Mapping"/>
      <sheetName val="Costs"/>
      <sheetName val=" Projected 2006 VS. 2005"/>
      <sheetName val="FLASH WK 23"/>
      <sheetName val="a"/>
    </sheetNames>
    <sheetDataSet>
      <sheetData sheetId="0"/>
      <sheetData sheetId="1"/>
      <sheetData sheetId="2">
        <row r="2">
          <cell r="A2">
            <v>5</v>
          </cell>
        </row>
      </sheetData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"/>
      <sheetName val="example"/>
      <sheetName val="a"/>
      <sheetName val="Spec Sheet"/>
      <sheetName val="Mapping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0E211F-F85E-4296-AF26-825385AA0FA5}">
  <dimension ref="A1:BX6"/>
  <sheetViews>
    <sheetView tabSelected="1" topLeftCell="I4" zoomScale="68" zoomScaleNormal="68" workbookViewId="0">
      <selection activeCell="R9" sqref="R9"/>
    </sheetView>
  </sheetViews>
  <sheetFormatPr defaultColWidth="9.140625" defaultRowHeight="15" x14ac:dyDescent="0.25"/>
  <cols>
    <col min="1" max="1" width="10.140625" style="2" customWidth="1"/>
    <col min="2" max="2" width="32" style="1" customWidth="1"/>
    <col min="3" max="3" width="8.42578125" style="1" customWidth="1"/>
    <col min="4" max="4" width="12.85546875" style="1" customWidth="1"/>
    <col min="5" max="5" width="9.140625" style="1" customWidth="1"/>
    <col min="6" max="6" width="11.28515625" style="1" customWidth="1"/>
    <col min="7" max="7" width="20.5703125" style="1" customWidth="1"/>
    <col min="8" max="8" width="14.7109375" style="1" customWidth="1"/>
    <col min="9" max="9" width="13.7109375" style="1" customWidth="1"/>
    <col min="10" max="10" width="43.140625" style="1" customWidth="1"/>
    <col min="11" max="11" width="17.85546875" style="9" customWidth="1"/>
    <col min="12" max="12" width="11.42578125" style="1" customWidth="1"/>
    <col min="13" max="13" width="12" style="1" customWidth="1"/>
    <col min="14" max="14" width="8.28515625" style="1" customWidth="1"/>
    <col min="15" max="15" width="10.5703125" style="1" customWidth="1"/>
    <col min="16" max="16" width="16.140625" style="1" customWidth="1"/>
    <col min="17" max="17" width="33" style="1" customWidth="1"/>
    <col min="18" max="18" width="60.140625" style="1" customWidth="1"/>
    <col min="19" max="19" width="8.85546875" style="1" customWidth="1"/>
    <col min="20" max="20" width="8.5703125" style="3" customWidth="1"/>
    <col min="21" max="21" width="11.28515625" style="3" customWidth="1"/>
    <col min="22" max="23" width="9.42578125" style="1" customWidth="1"/>
    <col min="24" max="24" width="8.140625" style="7" customWidth="1"/>
    <col min="25" max="25" width="8.7109375" style="7" customWidth="1"/>
    <col min="26" max="26" width="8.5703125" style="7" customWidth="1"/>
    <col min="27" max="27" width="8.140625" style="7" customWidth="1"/>
    <col min="28" max="28" width="8.7109375" style="7" customWidth="1"/>
    <col min="29" max="29" width="7.140625" style="7" customWidth="1"/>
    <col min="30" max="30" width="9" style="4" customWidth="1"/>
    <col min="31" max="31" width="6.28515625" style="5" customWidth="1"/>
    <col min="32" max="32" width="10" style="8" customWidth="1"/>
    <col min="33" max="33" width="10" style="4" customWidth="1"/>
    <col min="34" max="34" width="9.85546875" style="5" customWidth="1"/>
    <col min="35" max="35" width="11.5703125" style="1" customWidth="1"/>
    <col min="36" max="36" width="8.85546875" style="3" customWidth="1"/>
    <col min="37" max="37" width="18" style="1" customWidth="1"/>
    <col min="38" max="38" width="10.85546875" style="6" customWidth="1"/>
    <col min="39" max="39" width="9" style="3" customWidth="1"/>
    <col min="40" max="40" width="8.42578125" style="3" customWidth="1"/>
    <col min="41" max="41" width="8.140625" style="6" customWidth="1"/>
    <col min="42" max="42" width="9.28515625" style="3" customWidth="1"/>
    <col min="43" max="43" width="8.140625" style="6" customWidth="1"/>
    <col min="44" max="44" width="9.28515625" style="3" customWidth="1"/>
    <col min="45" max="45" width="8.140625" style="6" customWidth="1"/>
    <col min="46" max="47" width="9.28515625" style="3" customWidth="1"/>
    <col min="48" max="48" width="11.5703125" style="6" customWidth="1"/>
    <col min="49" max="49" width="10.85546875" style="3" customWidth="1"/>
    <col min="50" max="50" width="9.28515625" style="3" customWidth="1"/>
    <col min="51" max="51" width="11.5703125" style="6" customWidth="1"/>
    <col min="52" max="52" width="10.85546875" style="3" customWidth="1"/>
    <col min="53" max="53" width="9.28515625" style="3" customWidth="1"/>
    <col min="54" max="54" width="11.5703125" style="6" customWidth="1"/>
    <col min="55" max="55" width="10.85546875" style="3" customWidth="1"/>
    <col min="56" max="56" width="8.7109375" style="3" customWidth="1"/>
    <col min="57" max="57" width="11.28515625" style="3" customWidth="1"/>
    <col min="58" max="58" width="10.85546875" style="3" customWidth="1"/>
    <col min="59" max="59" width="12.5703125" style="3" customWidth="1"/>
    <col min="60" max="60" width="12.140625" style="3" customWidth="1"/>
    <col min="61" max="61" width="9.42578125" style="1" customWidth="1"/>
    <col min="62" max="62" width="9.140625" style="1" customWidth="1"/>
    <col min="63" max="63" width="12.5703125" style="1" customWidth="1"/>
    <col min="64" max="64" width="10.140625" style="3" customWidth="1"/>
    <col min="65" max="65" width="9.140625" style="1"/>
    <col min="66" max="66" width="9.140625" style="4"/>
    <col min="67" max="67" width="14.85546875" style="1" customWidth="1"/>
    <col min="68" max="69" width="14.28515625" style="3" bestFit="1" customWidth="1"/>
    <col min="70" max="70" width="9.140625" style="1"/>
    <col min="71" max="71" width="19.7109375" style="1" customWidth="1"/>
    <col min="72" max="72" width="11.140625" style="1" customWidth="1"/>
    <col min="73" max="74" width="9.140625" style="1"/>
    <col min="75" max="75" width="28.42578125" style="1" customWidth="1"/>
    <col min="76" max="16384" width="9.140625" style="1"/>
  </cols>
  <sheetData>
    <row r="1" spans="1:76" ht="68.099999999999994" customHeight="1" x14ac:dyDescent="0.25">
      <c r="A1" s="13" t="s">
        <v>10</v>
      </c>
      <c r="B1" s="13" t="s">
        <v>11</v>
      </c>
      <c r="C1" s="14" t="s">
        <v>12</v>
      </c>
      <c r="D1" s="15" t="s">
        <v>0</v>
      </c>
      <c r="E1" s="15" t="s">
        <v>2</v>
      </c>
      <c r="F1" s="16" t="s">
        <v>13</v>
      </c>
      <c r="G1" s="14" t="s">
        <v>14</v>
      </c>
      <c r="H1" s="17" t="s">
        <v>15</v>
      </c>
      <c r="I1" s="18" t="s">
        <v>16</v>
      </c>
      <c r="J1" s="17" t="s">
        <v>17</v>
      </c>
      <c r="K1" s="18" t="s">
        <v>75</v>
      </c>
      <c r="L1" s="17" t="s">
        <v>18</v>
      </c>
      <c r="M1" s="17" t="s">
        <v>19</v>
      </c>
      <c r="N1" s="14" t="s">
        <v>78</v>
      </c>
      <c r="O1" s="14" t="s">
        <v>20</v>
      </c>
      <c r="P1" s="14" t="s">
        <v>77</v>
      </c>
      <c r="Q1" s="14" t="s">
        <v>21</v>
      </c>
      <c r="R1" s="14" t="s">
        <v>22</v>
      </c>
      <c r="S1" s="18" t="s">
        <v>23</v>
      </c>
      <c r="T1" s="19" t="s">
        <v>64</v>
      </c>
      <c r="U1" s="20" t="s">
        <v>82</v>
      </c>
      <c r="V1" s="21" t="s">
        <v>1</v>
      </c>
      <c r="W1" s="13" t="s">
        <v>42</v>
      </c>
      <c r="X1" s="22" t="s">
        <v>48</v>
      </c>
      <c r="Y1" s="22" t="s">
        <v>49</v>
      </c>
      <c r="Z1" s="22" t="s">
        <v>50</v>
      </c>
      <c r="AA1" s="22" t="s">
        <v>24</v>
      </c>
      <c r="AB1" s="22" t="s">
        <v>25</v>
      </c>
      <c r="AC1" s="22" t="s">
        <v>26</v>
      </c>
      <c r="AD1" s="23" t="s">
        <v>27</v>
      </c>
      <c r="AE1" s="24" t="s">
        <v>28</v>
      </c>
      <c r="AF1" s="25" t="s">
        <v>29</v>
      </c>
      <c r="AG1" s="26" t="s">
        <v>43</v>
      </c>
      <c r="AH1" s="27" t="s">
        <v>30</v>
      </c>
      <c r="AI1" s="13" t="s">
        <v>31</v>
      </c>
      <c r="AJ1" s="28" t="s">
        <v>32</v>
      </c>
      <c r="AK1" s="13" t="s">
        <v>33</v>
      </c>
      <c r="AL1" s="29" t="s">
        <v>34</v>
      </c>
      <c r="AM1" s="30" t="s">
        <v>35</v>
      </c>
      <c r="AN1" s="28" t="s">
        <v>36</v>
      </c>
      <c r="AO1" s="29" t="s">
        <v>66</v>
      </c>
      <c r="AP1" s="28" t="s">
        <v>67</v>
      </c>
      <c r="AQ1" s="29" t="s">
        <v>68</v>
      </c>
      <c r="AR1" s="28" t="s">
        <v>69</v>
      </c>
      <c r="AS1" s="29" t="s">
        <v>70</v>
      </c>
      <c r="AT1" s="28" t="s">
        <v>71</v>
      </c>
      <c r="AU1" s="31" t="s">
        <v>51</v>
      </c>
      <c r="AV1" s="29" t="s">
        <v>52</v>
      </c>
      <c r="AW1" s="28" t="s">
        <v>53</v>
      </c>
      <c r="AX1" s="31" t="s">
        <v>54</v>
      </c>
      <c r="AY1" s="29" t="s">
        <v>55</v>
      </c>
      <c r="AZ1" s="28" t="s">
        <v>56</v>
      </c>
      <c r="BA1" s="31" t="s">
        <v>72</v>
      </c>
      <c r="BB1" s="29" t="s">
        <v>73</v>
      </c>
      <c r="BC1" s="28" t="s">
        <v>74</v>
      </c>
      <c r="BD1" s="28" t="s">
        <v>37</v>
      </c>
      <c r="BE1" s="32" t="s">
        <v>57</v>
      </c>
      <c r="BF1" s="33" t="s">
        <v>63</v>
      </c>
      <c r="BG1" s="34" t="s">
        <v>58</v>
      </c>
      <c r="BH1" s="33" t="s">
        <v>59</v>
      </c>
      <c r="BI1" s="35" t="s">
        <v>38</v>
      </c>
      <c r="BJ1" s="33" t="s">
        <v>39</v>
      </c>
      <c r="BK1" s="33" t="s">
        <v>65</v>
      </c>
      <c r="BL1" s="36" t="s">
        <v>76</v>
      </c>
      <c r="BM1" s="13" t="s">
        <v>60</v>
      </c>
      <c r="BN1" s="23" t="s">
        <v>62</v>
      </c>
      <c r="BO1" s="28" t="s">
        <v>61</v>
      </c>
      <c r="BP1" s="28" t="s">
        <v>40</v>
      </c>
      <c r="BQ1" s="28" t="s">
        <v>41</v>
      </c>
      <c r="BR1" s="37" t="s">
        <v>47</v>
      </c>
      <c r="BS1" s="37" t="s">
        <v>44</v>
      </c>
      <c r="BT1" s="37" t="s">
        <v>45</v>
      </c>
      <c r="BU1" s="37" t="s">
        <v>46</v>
      </c>
      <c r="BV1" s="38"/>
      <c r="BW1" s="11"/>
      <c r="BX1" s="11"/>
    </row>
    <row r="2" spans="1:76" s="10" customFormat="1" ht="136.5" customHeight="1" x14ac:dyDescent="0.25">
      <c r="A2" s="39">
        <v>1</v>
      </c>
      <c r="B2" s="39"/>
      <c r="C2" s="39"/>
      <c r="D2" s="81" t="s">
        <v>5</v>
      </c>
      <c r="E2" s="39"/>
      <c r="F2" s="40" t="s">
        <v>7</v>
      </c>
      <c r="G2" s="41" t="s">
        <v>87</v>
      </c>
      <c r="H2" s="58" t="s">
        <v>85</v>
      </c>
      <c r="I2" s="40" t="s">
        <v>86</v>
      </c>
      <c r="J2" s="42" t="s">
        <v>92</v>
      </c>
      <c r="K2" s="43" t="s">
        <v>93</v>
      </c>
      <c r="L2" s="44" t="s">
        <v>84</v>
      </c>
      <c r="M2" s="39" t="s">
        <v>91</v>
      </c>
      <c r="N2" s="39"/>
      <c r="O2" s="39">
        <v>721092</v>
      </c>
      <c r="P2" s="40">
        <v>717182</v>
      </c>
      <c r="Q2" s="85" t="s">
        <v>104</v>
      </c>
      <c r="R2" s="45" t="s">
        <v>95</v>
      </c>
      <c r="S2" s="86" t="s">
        <v>8</v>
      </c>
      <c r="T2" s="46"/>
      <c r="U2" s="47">
        <v>1.25</v>
      </c>
      <c r="V2" s="39" t="s">
        <v>4</v>
      </c>
      <c r="W2" s="59" t="s">
        <v>80</v>
      </c>
      <c r="X2" s="82">
        <v>17</v>
      </c>
      <c r="Y2" s="82">
        <v>29</v>
      </c>
      <c r="Z2" s="82">
        <v>34</v>
      </c>
      <c r="AA2" s="83">
        <f>X2+1</f>
        <v>18</v>
      </c>
      <c r="AB2" s="83">
        <f t="shared" ref="AB2:AC5" si="0">Y2+1</f>
        <v>30</v>
      </c>
      <c r="AC2" s="83">
        <f t="shared" si="0"/>
        <v>35</v>
      </c>
      <c r="AD2" s="48">
        <v>2</v>
      </c>
      <c r="AE2" s="84">
        <v>16</v>
      </c>
      <c r="AF2" s="60">
        <f>IF(AA2="","",AA2*AB2*AC2/1000000)</f>
        <v>1.9E-2</v>
      </c>
      <c r="AG2" s="48">
        <v>63</v>
      </c>
      <c r="AH2" s="61">
        <f>IF(AE2="","",AG2/AF2*AE2)</f>
        <v>53053</v>
      </c>
      <c r="AI2" s="62">
        <v>3000</v>
      </c>
      <c r="AJ2" s="49">
        <f>IF(ISERROR(AI2/AH2),"",AI2/AH2)</f>
        <v>0.06</v>
      </c>
      <c r="AK2" s="66" t="s">
        <v>94</v>
      </c>
      <c r="AL2" s="65">
        <f>9.9%+20%</f>
        <v>0.29899999999999999</v>
      </c>
      <c r="AM2" s="49">
        <f>IF(ISERROR(BG2*AL2),"",BG2*AL2)</f>
        <v>0.42</v>
      </c>
      <c r="AN2" s="49">
        <f>IF(ISERROR(U2+AJ2+AM2),"",U2+AJ2+AM2)</f>
        <v>1.73</v>
      </c>
      <c r="AO2" s="51">
        <v>0</v>
      </c>
      <c r="AP2" s="49">
        <f t="shared" ref="AP2" si="1">IF(ISERROR(BG2*AO2),"",BG2*AO2)</f>
        <v>0</v>
      </c>
      <c r="AQ2" s="51">
        <v>0</v>
      </c>
      <c r="AR2" s="49">
        <f>IF(ISERROR(BG2*AQ2),"",BG2*AQ2)</f>
        <v>0</v>
      </c>
      <c r="AS2" s="51">
        <v>0</v>
      </c>
      <c r="AT2" s="49">
        <f>IF(ISERROR(BG2*AS2),"",BG2*AS2)</f>
        <v>0</v>
      </c>
      <c r="AU2" s="52"/>
      <c r="AV2" s="51">
        <v>0</v>
      </c>
      <c r="AW2" s="49">
        <f>IF(ISERROR(BG2*AV2),"",BG2*AV2)</f>
        <v>0</v>
      </c>
      <c r="AX2" s="52"/>
      <c r="AY2" s="51">
        <v>0</v>
      </c>
      <c r="AZ2" s="49">
        <f>IF(ISERROR(BG2*AY2),"",BG2*AY2)</f>
        <v>0</v>
      </c>
      <c r="BA2" s="52"/>
      <c r="BB2" s="51">
        <v>0</v>
      </c>
      <c r="BC2" s="49">
        <f>IF(ISERROR(BG2*BB2),"",BG2*BB2)</f>
        <v>0</v>
      </c>
      <c r="BD2" s="49">
        <f>IF(ISERROR(AP2++AR2+AT2+AW2+AZ2+BC2),"",AP2++AR2+AT2+AW2+AZ2+BC2)</f>
        <v>0</v>
      </c>
      <c r="BE2" s="49">
        <f>IF(ISERROR(U2+BD2),"",U2+BD2)</f>
        <v>1.25</v>
      </c>
      <c r="BF2" s="53">
        <f t="shared" ref="BF2" si="2">IF(ISERROR((BG2-BE2)/BG2),"",(BG2-BE2)/BG2)</f>
        <v>0.1071</v>
      </c>
      <c r="BG2" s="57">
        <v>1.4</v>
      </c>
      <c r="BH2" s="49">
        <f>IF(ISERROR(AJ2+AM2+BG2),"",AJ2+AM2+BG2)</f>
        <v>1.88</v>
      </c>
      <c r="BI2" s="52">
        <v>3.99</v>
      </c>
      <c r="BJ2" s="53">
        <f>IF(ISERROR((BI2-BG2)/BI2),"",(BI2-BG2)/BI2)</f>
        <v>0.64910000000000001</v>
      </c>
      <c r="BK2" s="53">
        <f>IF(ISERROR((BI2-BH2)/BI2),"",(BI2-BH2)/BI2)</f>
        <v>0.52880000000000005</v>
      </c>
      <c r="BL2" s="54">
        <v>1.4</v>
      </c>
      <c r="BM2" s="55">
        <v>98388</v>
      </c>
      <c r="BN2" s="48">
        <f>4/16</f>
        <v>0.25</v>
      </c>
      <c r="BO2" s="56">
        <f>IF(ISERROR(BM2*BN2),"",BM2*BN2)</f>
        <v>24597</v>
      </c>
      <c r="BP2" s="49">
        <f>IF(ISERROR(BE2*BO2),"",BE2*BO2)</f>
        <v>30746.25</v>
      </c>
      <c r="BQ2" s="49">
        <f>IF(ISERROR(BG2*BO2),"",BG2*BO2)</f>
        <v>34435.800000000003</v>
      </c>
      <c r="BR2" s="50" t="s">
        <v>81</v>
      </c>
      <c r="BS2" s="39" t="s">
        <v>6</v>
      </c>
      <c r="BT2" s="39" t="s">
        <v>3</v>
      </c>
      <c r="BU2" s="39"/>
      <c r="BV2" s="39" t="s">
        <v>79</v>
      </c>
      <c r="BW2" s="63" t="s">
        <v>83</v>
      </c>
      <c r="BX2" s="12"/>
    </row>
    <row r="3" spans="1:76" s="10" customFormat="1" ht="136.5" customHeight="1" x14ac:dyDescent="0.25">
      <c r="A3" s="39">
        <v>1</v>
      </c>
      <c r="B3" s="39"/>
      <c r="C3" s="39"/>
      <c r="D3" s="81" t="s">
        <v>5</v>
      </c>
      <c r="E3" s="39"/>
      <c r="F3" s="40" t="s">
        <v>7</v>
      </c>
      <c r="G3" s="41" t="s">
        <v>88</v>
      </c>
      <c r="H3" s="58" t="s">
        <v>85</v>
      </c>
      <c r="I3" s="40" t="s">
        <v>86</v>
      </c>
      <c r="J3" s="42" t="s">
        <v>92</v>
      </c>
      <c r="K3" s="43" t="s">
        <v>93</v>
      </c>
      <c r="L3" s="44" t="s">
        <v>84</v>
      </c>
      <c r="M3" s="39" t="s">
        <v>91</v>
      </c>
      <c r="N3" s="39"/>
      <c r="O3" s="39">
        <v>721092</v>
      </c>
      <c r="P3" s="40">
        <v>717182</v>
      </c>
      <c r="Q3" s="85" t="s">
        <v>105</v>
      </c>
      <c r="R3" s="45" t="s">
        <v>96</v>
      </c>
      <c r="S3" s="86" t="s">
        <v>8</v>
      </c>
      <c r="T3" s="46"/>
      <c r="U3" s="47">
        <v>1.25</v>
      </c>
      <c r="V3" s="39" t="s">
        <v>4</v>
      </c>
      <c r="W3" s="59" t="s">
        <v>80</v>
      </c>
      <c r="X3" s="82">
        <v>17</v>
      </c>
      <c r="Y3" s="82">
        <v>29</v>
      </c>
      <c r="Z3" s="82">
        <v>34</v>
      </c>
      <c r="AA3" s="83">
        <f t="shared" ref="AA3:AA5" si="3">X3+1</f>
        <v>18</v>
      </c>
      <c r="AB3" s="83">
        <f t="shared" ref="AB3:AB5" si="4">Y3+1</f>
        <v>30</v>
      </c>
      <c r="AC3" s="83">
        <f t="shared" si="0"/>
        <v>35</v>
      </c>
      <c r="AD3" s="48">
        <v>2</v>
      </c>
      <c r="AE3" s="84">
        <v>16</v>
      </c>
      <c r="AF3" s="60">
        <f>AF2</f>
        <v>1.9E-2</v>
      </c>
      <c r="AG3" s="48">
        <v>63</v>
      </c>
      <c r="AH3" s="61">
        <f>AH2</f>
        <v>53053</v>
      </c>
      <c r="AI3" s="62">
        <v>3000</v>
      </c>
      <c r="AJ3" s="49">
        <f>AJ2</f>
        <v>0.06</v>
      </c>
      <c r="AK3" s="66" t="s">
        <v>94</v>
      </c>
      <c r="AL3" s="65">
        <f>9.9%+20%</f>
        <v>0.29899999999999999</v>
      </c>
      <c r="AM3" s="49">
        <f>IF(ISERROR(BG3*AL3),"",BG3*AL3)</f>
        <v>0.42</v>
      </c>
      <c r="AN3" s="49">
        <f t="shared" ref="AN3:AN4" si="5">IF(ISERROR(U3+AJ3+AM3),"",U3+AJ3+AM3)</f>
        <v>1.73</v>
      </c>
      <c r="AO3" s="51">
        <v>0</v>
      </c>
      <c r="AP3" s="49">
        <f t="shared" ref="AP3" si="6">IF(ISERROR(BG3*AO3),"",BG3*AO3)</f>
        <v>0</v>
      </c>
      <c r="AQ3" s="51">
        <v>0</v>
      </c>
      <c r="AR3" s="49">
        <f>IF(ISERROR(BG3*AQ3),"",BG3*AQ3)</f>
        <v>0</v>
      </c>
      <c r="AS3" s="51">
        <v>0</v>
      </c>
      <c r="AT3" s="49">
        <f>IF(ISERROR(BG3*AS3),"",BG3*AS3)</f>
        <v>0</v>
      </c>
      <c r="AU3" s="52"/>
      <c r="AV3" s="51">
        <v>0</v>
      </c>
      <c r="AW3" s="49">
        <f>IF(ISERROR(BG3*AV3),"",BG3*AV3)</f>
        <v>0</v>
      </c>
      <c r="AX3" s="52"/>
      <c r="AY3" s="51">
        <v>0</v>
      </c>
      <c r="AZ3" s="49">
        <f>IF(ISERROR(BG3*AY3),"",BG3*AY3)</f>
        <v>0</v>
      </c>
      <c r="BA3" s="52"/>
      <c r="BB3" s="51">
        <v>0</v>
      </c>
      <c r="BC3" s="49">
        <f>IF(ISERROR(BG3*BB3),"",BG3*BB3)</f>
        <v>0</v>
      </c>
      <c r="BD3" s="49">
        <f>IF(ISERROR(AP3++AR3+AT3+AW3+AZ3+BC3),"",AP3++AR3+AT3+AW3+AZ3+BC3)</f>
        <v>0</v>
      </c>
      <c r="BE3" s="49">
        <f>IF(ISERROR(U3+BD3),"",U3+BD3)</f>
        <v>1.25</v>
      </c>
      <c r="BF3" s="53">
        <f t="shared" ref="BF3" si="7">IF(ISERROR((BG3-BE3)/BG3),"",(BG3-BE3)/BG3)</f>
        <v>0.1071</v>
      </c>
      <c r="BG3" s="57">
        <v>1.4</v>
      </c>
      <c r="BH3" s="49">
        <f t="shared" ref="BH3:BH4" si="8">IF(ISERROR(AJ3+AM3+BG3),"",AJ3+AM3+BG3)</f>
        <v>1.88</v>
      </c>
      <c r="BI3" s="52">
        <v>3.99</v>
      </c>
      <c r="BJ3" s="53">
        <f>IF(ISERROR((BI3-BG3)/BI3),"",(BI3-BG3)/BI3)</f>
        <v>0.64910000000000001</v>
      </c>
      <c r="BK3" s="53">
        <f>IF(ISERROR((BI3-BH3)/BI3),"",(BI3-BH3)/BI3)</f>
        <v>0.52880000000000005</v>
      </c>
      <c r="BL3" s="54">
        <v>1.4</v>
      </c>
      <c r="BM3" s="55">
        <v>98388</v>
      </c>
      <c r="BN3" s="48">
        <f>4/16</f>
        <v>0.25</v>
      </c>
      <c r="BO3" s="56">
        <f>IF(ISERROR(BM3*BN3),"",BM3*BN3)</f>
        <v>24597</v>
      </c>
      <c r="BP3" s="49">
        <f>IF(ISERROR(BE3*BO3),"",BE3*BO3)</f>
        <v>30746.25</v>
      </c>
      <c r="BQ3" s="49">
        <f>IF(ISERROR(BG3*BO3),"",BG3*BO3)</f>
        <v>34435.800000000003</v>
      </c>
      <c r="BR3" s="50" t="s">
        <v>81</v>
      </c>
      <c r="BS3" s="39" t="s">
        <v>6</v>
      </c>
      <c r="BT3" s="39" t="s">
        <v>3</v>
      </c>
      <c r="BU3" s="39"/>
      <c r="BV3" s="39" t="s">
        <v>79</v>
      </c>
      <c r="BW3" s="63" t="s">
        <v>83</v>
      </c>
      <c r="BX3" s="12"/>
    </row>
    <row r="4" spans="1:76" ht="141" customHeight="1" x14ac:dyDescent="0.25">
      <c r="A4" s="39">
        <v>1</v>
      </c>
      <c r="B4" s="39"/>
      <c r="C4" s="39"/>
      <c r="D4" s="81" t="s">
        <v>5</v>
      </c>
      <c r="E4" s="39"/>
      <c r="F4" s="40" t="s">
        <v>7</v>
      </c>
      <c r="G4" s="41" t="s">
        <v>89</v>
      </c>
      <c r="H4" s="58" t="s">
        <v>85</v>
      </c>
      <c r="I4" s="40" t="s">
        <v>86</v>
      </c>
      <c r="J4" s="42" t="s">
        <v>92</v>
      </c>
      <c r="K4" s="43" t="s">
        <v>93</v>
      </c>
      <c r="L4" s="64" t="s">
        <v>84</v>
      </c>
      <c r="M4" s="39" t="s">
        <v>91</v>
      </c>
      <c r="N4" s="39"/>
      <c r="O4" s="39">
        <v>721092</v>
      </c>
      <c r="P4" s="40">
        <v>717182</v>
      </c>
      <c r="Q4" s="85" t="s">
        <v>106</v>
      </c>
      <c r="R4" s="45" t="s">
        <v>97</v>
      </c>
      <c r="S4" s="86" t="s">
        <v>8</v>
      </c>
      <c r="T4" s="46"/>
      <c r="U4" s="47">
        <v>1.25</v>
      </c>
      <c r="V4" s="39" t="s">
        <v>4</v>
      </c>
      <c r="W4" s="59" t="s">
        <v>80</v>
      </c>
      <c r="X4" s="82">
        <v>17</v>
      </c>
      <c r="Y4" s="82">
        <v>29</v>
      </c>
      <c r="Z4" s="82">
        <v>34</v>
      </c>
      <c r="AA4" s="83">
        <f t="shared" si="3"/>
        <v>18</v>
      </c>
      <c r="AB4" s="83">
        <f t="shared" si="4"/>
        <v>30</v>
      </c>
      <c r="AC4" s="83">
        <f t="shared" si="0"/>
        <v>35</v>
      </c>
      <c r="AD4" s="48">
        <v>2</v>
      </c>
      <c r="AE4" s="84">
        <v>16</v>
      </c>
      <c r="AF4" s="60">
        <v>1.9E-2</v>
      </c>
      <c r="AG4" s="48">
        <v>63</v>
      </c>
      <c r="AH4" s="61">
        <v>53053</v>
      </c>
      <c r="AI4" s="62">
        <v>3000</v>
      </c>
      <c r="AJ4" s="49">
        <v>0.06</v>
      </c>
      <c r="AK4" s="66" t="s">
        <v>94</v>
      </c>
      <c r="AL4" s="65">
        <f>9.9%+20%</f>
        <v>0.29899999999999999</v>
      </c>
      <c r="AM4" s="49">
        <v>0.51</v>
      </c>
      <c r="AN4" s="49">
        <f t="shared" si="5"/>
        <v>1.82</v>
      </c>
      <c r="AO4" s="51">
        <v>0</v>
      </c>
      <c r="AP4" s="49">
        <v>0</v>
      </c>
      <c r="AQ4" s="51">
        <v>0</v>
      </c>
      <c r="AR4" s="49">
        <v>0</v>
      </c>
      <c r="AS4" s="51">
        <v>0</v>
      </c>
      <c r="AT4" s="49">
        <v>0</v>
      </c>
      <c r="AU4" s="52"/>
      <c r="AV4" s="51">
        <v>0</v>
      </c>
      <c r="AW4" s="49">
        <v>0</v>
      </c>
      <c r="AX4" s="52"/>
      <c r="AY4" s="51">
        <v>0</v>
      </c>
      <c r="AZ4" s="49">
        <v>0</v>
      </c>
      <c r="BA4" s="52"/>
      <c r="BB4" s="51">
        <v>0</v>
      </c>
      <c r="BC4" s="49">
        <v>0</v>
      </c>
      <c r="BD4" s="49">
        <v>0</v>
      </c>
      <c r="BE4" s="49">
        <v>1.25</v>
      </c>
      <c r="BF4" s="53">
        <v>0.1071</v>
      </c>
      <c r="BG4" s="57">
        <v>1.4</v>
      </c>
      <c r="BH4" s="49">
        <f t="shared" si="8"/>
        <v>1.97</v>
      </c>
      <c r="BI4" s="52">
        <v>3.99</v>
      </c>
      <c r="BJ4" s="53">
        <v>0.64910000000000001</v>
      </c>
      <c r="BK4" s="53">
        <v>0.50629999999999997</v>
      </c>
      <c r="BL4" s="54">
        <v>1.4</v>
      </c>
      <c r="BM4" s="55">
        <v>98388</v>
      </c>
      <c r="BN4" s="48">
        <v>0.25</v>
      </c>
      <c r="BO4" s="56">
        <v>24597</v>
      </c>
      <c r="BP4" s="49">
        <v>30746.25</v>
      </c>
      <c r="BQ4" s="49">
        <v>34435.800000000003</v>
      </c>
      <c r="BR4" s="50" t="s">
        <v>81</v>
      </c>
      <c r="BS4" s="39" t="s">
        <v>6</v>
      </c>
      <c r="BT4" s="39" t="s">
        <v>3</v>
      </c>
      <c r="BU4" s="39"/>
      <c r="BV4" s="39" t="s">
        <v>79</v>
      </c>
      <c r="BW4" s="63" t="s">
        <v>83</v>
      </c>
      <c r="BX4" s="12"/>
    </row>
    <row r="5" spans="1:76" ht="143.44999999999999" customHeight="1" x14ac:dyDescent="0.25">
      <c r="A5" s="39">
        <v>1</v>
      </c>
      <c r="B5" s="39"/>
      <c r="C5" s="39"/>
      <c r="D5" s="81" t="s">
        <v>5</v>
      </c>
      <c r="E5" s="39"/>
      <c r="F5" s="40" t="s">
        <v>7</v>
      </c>
      <c r="G5" s="41" t="s">
        <v>90</v>
      </c>
      <c r="H5" s="58" t="s">
        <v>85</v>
      </c>
      <c r="I5" s="40" t="s">
        <v>86</v>
      </c>
      <c r="J5" s="42" t="s">
        <v>92</v>
      </c>
      <c r="K5" s="43" t="s">
        <v>93</v>
      </c>
      <c r="L5" s="64" t="s">
        <v>84</v>
      </c>
      <c r="M5" s="39" t="s">
        <v>91</v>
      </c>
      <c r="N5" s="39"/>
      <c r="O5" s="39">
        <v>721092</v>
      </c>
      <c r="P5" s="40">
        <v>717182</v>
      </c>
      <c r="Q5" s="85" t="s">
        <v>107</v>
      </c>
      <c r="R5" s="45" t="s">
        <v>98</v>
      </c>
      <c r="S5" s="86" t="s">
        <v>8</v>
      </c>
      <c r="T5" s="46"/>
      <c r="U5" s="47">
        <v>1.25</v>
      </c>
      <c r="V5" s="39" t="s">
        <v>4</v>
      </c>
      <c r="W5" s="59" t="s">
        <v>80</v>
      </c>
      <c r="X5" s="82">
        <v>17</v>
      </c>
      <c r="Y5" s="82">
        <v>29</v>
      </c>
      <c r="Z5" s="82">
        <v>34</v>
      </c>
      <c r="AA5" s="83">
        <f t="shared" si="3"/>
        <v>18</v>
      </c>
      <c r="AB5" s="83">
        <f t="shared" si="4"/>
        <v>30</v>
      </c>
      <c r="AC5" s="83">
        <f t="shared" si="0"/>
        <v>35</v>
      </c>
      <c r="AD5" s="48">
        <v>2</v>
      </c>
      <c r="AE5" s="84">
        <v>16</v>
      </c>
      <c r="AF5" s="60">
        <v>1.9E-2</v>
      </c>
      <c r="AG5" s="48">
        <v>63</v>
      </c>
      <c r="AH5" s="61">
        <v>53053</v>
      </c>
      <c r="AI5" s="62">
        <v>3000</v>
      </c>
      <c r="AJ5" s="49">
        <v>0.06</v>
      </c>
      <c r="AK5" s="66" t="s">
        <v>94</v>
      </c>
      <c r="AL5" s="65">
        <f>9.9%+20%</f>
        <v>0.29899999999999999</v>
      </c>
      <c r="AM5" s="49">
        <v>0.51</v>
      </c>
      <c r="AN5" s="49">
        <v>1.82</v>
      </c>
      <c r="AO5" s="51">
        <v>0</v>
      </c>
      <c r="AP5" s="49">
        <v>0</v>
      </c>
      <c r="AQ5" s="51">
        <v>0</v>
      </c>
      <c r="AR5" s="49">
        <v>0</v>
      </c>
      <c r="AS5" s="51">
        <v>0</v>
      </c>
      <c r="AT5" s="49">
        <v>0</v>
      </c>
      <c r="AU5" s="52"/>
      <c r="AV5" s="51">
        <v>0</v>
      </c>
      <c r="AW5" s="49">
        <v>0</v>
      </c>
      <c r="AX5" s="52"/>
      <c r="AY5" s="51">
        <v>0</v>
      </c>
      <c r="AZ5" s="49">
        <v>0</v>
      </c>
      <c r="BA5" s="52"/>
      <c r="BB5" s="51">
        <v>0</v>
      </c>
      <c r="BC5" s="49">
        <v>0</v>
      </c>
      <c r="BD5" s="49">
        <v>0</v>
      </c>
      <c r="BE5" s="49">
        <v>1.25</v>
      </c>
      <c r="BF5" s="53">
        <v>0.1071</v>
      </c>
      <c r="BG5" s="57">
        <v>1.4</v>
      </c>
      <c r="BH5" s="49">
        <v>1.97</v>
      </c>
      <c r="BI5" s="52">
        <v>3.99</v>
      </c>
      <c r="BJ5" s="53">
        <v>0.64910000000000001</v>
      </c>
      <c r="BK5" s="53">
        <v>0.50629999999999997</v>
      </c>
      <c r="BL5" s="54">
        <v>1.4</v>
      </c>
      <c r="BM5" s="55">
        <v>98388</v>
      </c>
      <c r="BN5" s="48">
        <v>0.25</v>
      </c>
      <c r="BO5" s="56">
        <v>24597</v>
      </c>
      <c r="BP5" s="49">
        <v>30746.25</v>
      </c>
      <c r="BQ5" s="49">
        <v>34435.800000000003</v>
      </c>
      <c r="BR5" s="50" t="s">
        <v>81</v>
      </c>
      <c r="BS5" s="39" t="s">
        <v>6</v>
      </c>
      <c r="BT5" s="39" t="s">
        <v>3</v>
      </c>
      <c r="BU5" s="39"/>
      <c r="BV5" s="39" t="s">
        <v>79</v>
      </c>
      <c r="BW5" s="63" t="s">
        <v>83</v>
      </c>
      <c r="BX5" s="12"/>
    </row>
    <row r="6" spans="1:76" s="80" customFormat="1" ht="91.5" customHeight="1" x14ac:dyDescent="0.25">
      <c r="A6" s="39"/>
      <c r="B6" s="39"/>
      <c r="C6" s="39"/>
      <c r="D6" s="81" t="s">
        <v>5</v>
      </c>
      <c r="E6" s="39"/>
      <c r="F6" s="40" t="s">
        <v>7</v>
      </c>
      <c r="G6" s="67"/>
      <c r="H6" s="58" t="s">
        <v>99</v>
      </c>
      <c r="I6" s="40" t="s">
        <v>86</v>
      </c>
      <c r="J6" s="42" t="s">
        <v>100</v>
      </c>
      <c r="K6" s="43" t="s">
        <v>101</v>
      </c>
      <c r="L6" s="68" t="s">
        <v>84</v>
      </c>
      <c r="M6" s="39" t="s">
        <v>91</v>
      </c>
      <c r="N6" s="69"/>
      <c r="O6" s="39">
        <v>721092</v>
      </c>
      <c r="P6" s="40">
        <v>717182</v>
      </c>
      <c r="Q6" s="85" t="s">
        <v>108</v>
      </c>
      <c r="R6" s="69" t="s">
        <v>102</v>
      </c>
      <c r="S6" s="86" t="s">
        <v>9</v>
      </c>
      <c r="T6" s="70"/>
      <c r="U6" s="71"/>
      <c r="V6" s="39" t="s">
        <v>4</v>
      </c>
      <c r="W6" s="59" t="s">
        <v>103</v>
      </c>
      <c r="X6" s="72"/>
      <c r="Y6" s="72"/>
      <c r="Z6" s="72"/>
      <c r="AA6" s="72">
        <v>18</v>
      </c>
      <c r="AB6" s="72">
        <v>30</v>
      </c>
      <c r="AC6" s="72">
        <v>35</v>
      </c>
      <c r="AD6" s="73">
        <v>1.8</v>
      </c>
      <c r="AE6" s="74">
        <v>1</v>
      </c>
      <c r="AF6" s="75"/>
      <c r="AG6" s="48"/>
      <c r="AH6" s="76"/>
      <c r="AI6" s="62"/>
      <c r="AJ6" s="52"/>
      <c r="AK6" s="66" t="s">
        <v>94</v>
      </c>
      <c r="AL6" s="77"/>
      <c r="AM6" s="52"/>
      <c r="AN6" s="52"/>
      <c r="AO6" s="51"/>
      <c r="AP6" s="52"/>
      <c r="AQ6" s="51"/>
      <c r="AR6" s="52"/>
      <c r="AS6" s="51"/>
      <c r="AT6" s="52"/>
      <c r="AU6" s="52"/>
      <c r="AV6" s="51"/>
      <c r="AW6" s="52"/>
      <c r="AX6" s="52"/>
      <c r="AY6" s="51"/>
      <c r="AZ6" s="52"/>
      <c r="BA6" s="52"/>
      <c r="BB6" s="51"/>
      <c r="BC6" s="52"/>
      <c r="BD6" s="52"/>
      <c r="BE6" s="52"/>
      <c r="BF6" s="78"/>
      <c r="BG6" s="79">
        <v>22.4</v>
      </c>
      <c r="BH6" s="52"/>
      <c r="BI6" s="52"/>
      <c r="BJ6" s="78"/>
      <c r="BK6" s="78"/>
      <c r="BL6" s="79">
        <v>22.4</v>
      </c>
      <c r="BM6" s="55">
        <f>98388/16</f>
        <v>6149</v>
      </c>
      <c r="BN6" s="48">
        <v>0.25</v>
      </c>
      <c r="BO6" s="62">
        <v>24597</v>
      </c>
      <c r="BP6" s="52">
        <v>30746.25</v>
      </c>
      <c r="BQ6" s="52">
        <v>34435.800000000003</v>
      </c>
      <c r="BR6" s="39" t="s">
        <v>81</v>
      </c>
      <c r="BS6" s="39" t="s">
        <v>6</v>
      </c>
      <c r="BT6" s="39" t="s">
        <v>3</v>
      </c>
      <c r="BU6" s="39"/>
      <c r="BV6" s="39" t="s">
        <v>79</v>
      </c>
      <c r="BW6" s="63" t="s">
        <v>83</v>
      </c>
      <c r="BX6" s="12"/>
    </row>
  </sheetData>
  <sheetProtection insertRows="0" deleteRows="0" sort="0"/>
  <protectedRanges>
    <protectedRange sqref="L2:N5 BI4:BI5 A7:J209 BM4:BN5 E2:J5 AM2:BF5 AJ2:AJ3 Q7:BH209 L7:O209 BH2:BH5 BJ2:BK5 AF2:AH3 A2:C5 AD4:AD5 T5:W5 AF4:AJ5 V6 T2:W2 T3:W3 T4:W4" name="Range1"/>
    <protectedRange sqref="X2:AD2 AD3 X3:AC5" name="Range1_2"/>
    <protectedRange sqref="AI2:AI3" name="Range1_3"/>
    <protectedRange sqref="AK2:AL5 AK6" name="Range1_4"/>
    <protectedRange sqref="BI2:BI3" name="Range1_5"/>
    <protectedRange sqref="BM2:BN3" name="Range1_6"/>
    <protectedRange sqref="K2:K5 K7:K250" name="Range1_1"/>
    <protectedRange sqref="BL2:BL5 BL7:BL245" name="Range1_7"/>
    <protectedRange sqref="P7:P245" name="Range1_8"/>
    <protectedRange sqref="O2:O5 R2:R5" name="Range1_9"/>
    <protectedRange sqref="P2:P5" name="Range1_8_1"/>
    <protectedRange sqref="BH6:BK6 BM6:BN6 R6 A6:J6 L6:O6 D2:D5 W6:AJ6 AL6:BF6 T6:U6" name="Range1_10"/>
    <protectedRange sqref="K6" name="Range1_1_1"/>
    <protectedRange sqref="BL6" name="Range1_7_1"/>
    <protectedRange sqref="P6" name="Range1_8_2"/>
    <protectedRange sqref="S2" name="Range1_11"/>
    <protectedRange sqref="S3" name="Range1_12"/>
    <protectedRange sqref="S4" name="Range1_13"/>
    <protectedRange sqref="S5" name="Range1_14"/>
    <protectedRange sqref="S6" name="Range1_15"/>
  </protectedRanges>
  <phoneticPr fontId="24" type="noConversion"/>
  <dataValidations count="1">
    <dataValidation type="list" allowBlank="1" showInputMessage="1" showErrorMessage="1" sqref="BS2:BU6 D2:F6 V2:V6" xr:uid="{C2F82F17-EC16-4EB6-B935-CEED7F5D7A04}"/>
  </dataValidations>
  <pageMargins left="0.7" right="0.7" top="0.75" bottom="0.75" header="0.3" footer="0.3"/>
  <pageSetup orientation="portrait" horizontalDpi="1200" verticalDpi="12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2025-03-10T18:28:45Z</dcterms:created>
  <dcterms:modified xsi:type="dcterms:W3CDTF">2025-11-11T01:45:22Z</dcterms:modified>
</cp:coreProperties>
</file>