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1F36263F-7714-4FA6-BE5A-E235879880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3" i="5" l="1"/>
  <c r="Z3" i="5"/>
  <c r="AA3" i="5"/>
  <c r="AC3" i="5"/>
  <c r="AF3" i="5"/>
  <c r="AG3" i="5"/>
  <c r="AI3" i="5"/>
  <c r="AK3" i="5"/>
  <c r="AM3" i="5"/>
  <c r="AN3" i="5"/>
  <c r="AP3" i="5"/>
  <c r="AQ3" i="5"/>
  <c r="AR3" i="5"/>
  <c r="AS3" i="5"/>
  <c r="AW2" i="5"/>
  <c r="Z2" i="5"/>
  <c r="AA2" i="5"/>
  <c r="AC2" i="5"/>
  <c r="AF2" i="5"/>
  <c r="AG2" i="5"/>
  <c r="AI2" i="5"/>
  <c r="AK2" i="5"/>
  <c r="AM2" i="5"/>
  <c r="AN2" i="5"/>
  <c r="AP2" i="5"/>
  <c r="AQ2" i="5"/>
  <c r="AR2" i="5"/>
  <c r="AS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2E396AD7-5705-4294-9AD0-222F6934FD7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32E68AB0-DF89-4E26-AB0D-01A13BEFBBCA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DC407192-7C79-499B-BB8C-37F4E476B8D7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B6CF91E8-6F84-4E22-B812-2FA2458BFD3B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F7AE02A3-8FEC-4BC6-BAA5-5B6A8317C77E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39051CFD-BDDE-448B-A63D-A445A3D0F147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BD51218A-D7F4-4E92-B442-C49CFA4EF63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AC9B5F2F-3BCB-48EF-A003-31FB027EE68B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DB47B1B6-0388-4167-BE1D-90A1699F5DF7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1C607141-7316-4C50-8319-8FFF81611941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6DD85950-DCB1-4A90-8C65-4E6BE3E8CB3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B183F93B-9FB7-49E4-9D73-FD00B95387EF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56E6A80E-1A31-4BD9-A9D3-82F199BE35D5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<sst xmlns="http://schemas.openxmlformats.org/spreadsheetml/2006/main" count="72" uniqueCount="62">
  <si>
    <t>Brand</t>
  </si>
  <si>
    <t>Package Type</t>
  </si>
  <si>
    <t>Licensor</t>
  </si>
  <si>
    <t xml:space="preserve">Intelligent Design </t>
  </si>
  <si>
    <t>CUSHION/POUF</t>
  </si>
  <si>
    <t>Opacity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</si>
  <si>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</si>
  <si>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</si>
  <si>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</si>
  <si>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</si>
  <si>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</si>
  <si>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</si>
  <si>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</si>
  <si>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</si>
  <si>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</si>
  <si>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</si>
  <si>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</si>
  <si>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</si>
  <si>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</si>
  <si>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</si>
  <si>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</si>
  <si>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</si>
  <si>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</si>
  <si>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</si>
  <si>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</si>
  <si>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</si>
  <si>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</si>
  <si>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</si>
  <si>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</si>
  <si>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</si>
  <si>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</si>
  <si>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</si>
  <si>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</si>
  <si>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</si>
  <si>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</si>
  <si>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</si>
  <si>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</si>
  <si>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</si>
  <si>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</si>
  <si>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</si>
  <si>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</si>
  <si>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</si>
  <si>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</si>
  <si>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</si>
  <si>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</si>
  <si>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</si>
  <si>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</si>
  <si>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</si>
  <si>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</si>
  <si>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JLA Standard Price</t>
  </si>
  <si>
    <t>UCCPM Price (Formula)</t>
  </si>
  <si>
    <t>Material-Short</t>
  </si>
  <si>
    <t>9404.90.2090</t>
  </si>
  <si>
    <t>Azza poly floor cushion 20"</t>
    <phoneticPr fontId="8" type="noConversion"/>
  </si>
  <si>
    <t>100% polyester, Solid</t>
    <phoneticPr fontId="8" type="noConversion"/>
  </si>
  <si>
    <t>20x20x5"</t>
    <phoneticPr fontId="8" type="noConversion"/>
  </si>
  <si>
    <t>Azza|Charvi|Diah</t>
    <phoneticPr fontId="8" type="noConversion"/>
  </si>
  <si>
    <t>100% polyester Azza poly chenille floor cushion 20" 250g Chenille floor cushion with compressed 835g shredded  polyurethane foam filled</t>
    <phoneticPr fontId="8" type="noConversion"/>
  </si>
  <si>
    <t>100% polyester Azza compressed poly chenille floor cushion 20"</t>
    <phoneticPr fontId="8" type="noConversion"/>
  </si>
  <si>
    <t>Compressed/Knocked Down</t>
  </si>
  <si>
    <t>Grey</t>
    <phoneticPr fontId="8" type="noConversion"/>
  </si>
  <si>
    <t>Dusty peach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</si>
</sst>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0" fontId="2" fillId="0" borderId="1" xfId="0" applyFont="1" applyBorder="1"/>
    <xf numFmtId="0" fontId="0" fillId="6" borderId="1" xfId="0" applyFill="1" applyBorder="1" applyAlignment="1">
      <alignment wrapText="1"/>
    </xf>
  </cellXfs>
  <cellStyles count="6">
    <cellStyle name="Normal 2" xfId="4" xr:uid="{7F3EE6FB-27E7-4926-8C27-32440E12F103}"/>
    <cellStyle name="Normal 2 18 2" xfId="1" xr:uid="{1BA08453-9F65-454B-A4A0-7177E70831F2}"/>
    <cellStyle name="Percent 2" xfId="5" xr:uid="{ABA2311F-1178-4E89-BCD4-037BE8F6FF37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AX3"/>
  <sheetViews>
    <sheetView tabSelected="1" workbookViewId="0">
      <selection activeCell="H17" sqref="H17"/>
    </sheetView>
  </sheetViews>
  <sheetFormatPr defaultColWidth="9.140625" defaultRowHeight="15"/>
  <cols>
    <col min="1" max="1" width="10.140625" style="2" customWidth="1"/>
    <col min="2" max="2" width="7.140625" style="1" customWidth="1"/>
    <col min="3" max="3" width="8.42578125" style="1" customWidth="1"/>
    <col min="4" max="4" width="17.140625" style="1" customWidth="1"/>
    <col min="5" max="5" width="12.5703125" style="1" customWidth="1"/>
    <col min="6" max="6" width="22" style="1" customWidth="1"/>
    <col min="7" max="7" width="17.7109375" style="1" customWidth="1"/>
    <col min="8" max="8" width="59.28515625" style="1" customWidth="1"/>
    <col min="9" max="9" width="24.85546875" style="1" customWidth="1"/>
    <col min="10" max="10" width="17.42578125" style="1" customWidth="1"/>
    <col min="11" max="11" width="20.85546875" style="43" customWidth="1"/>
    <col min="12" max="12" width="17.85546875" style="1" customWidth="1"/>
    <col min="13" max="13" width="13.140625" style="1" customWidth="1"/>
    <col min="14" max="14" width="15.140625" style="1" customWidth="1"/>
    <col min="15" max="16" width="12.28515625" style="1" customWidth="1"/>
    <col min="17" max="17" width="8.85546875" style="1" customWidth="1"/>
    <col min="18" max="18" width="9.85546875" style="3" customWidth="1"/>
    <col min="19" max="19" width="11.140625" style="5" customWidth="1"/>
    <col min="20" max="20" width="27.140625" style="1" customWidth="1"/>
    <col min="21" max="21" width="11" style="38" customWidth="1"/>
    <col min="22" max="22" width="13.140625" style="38" customWidth="1"/>
    <col min="23" max="23" width="11.140625" style="38" customWidth="1"/>
    <col min="24" max="24" width="12.85546875" style="3" customWidth="1"/>
    <col min="25" max="25" width="9.42578125" style="4" customWidth="1"/>
    <col min="26" max="26" width="13" style="41" customWidth="1"/>
    <col min="27" max="27" width="14.140625" style="4" customWidth="1"/>
    <col min="28" max="28" width="13.85546875" style="1" customWidth="1"/>
    <col min="29" max="29" width="13.85546875" style="5" customWidth="1"/>
    <col min="30" max="30" width="12.570312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>
      <c r="A1" s="8" t="s">
        <v>6</v>
      </c>
      <c r="B1" s="8" t="s">
        <v>7</v>
      </c>
      <c r="C1" s="9" t="s">
        <v>8</v>
      </c>
      <c r="D1" s="10" t="s">
        <v>0</v>
      </c>
      <c r="E1" s="10" t="s">
        <v>2</v>
      </c>
      <c r="F1" s="11" t="s">
        <v>9</v>
      </c>
      <c r="G1" s="9" t="s">
        <v>10</v>
      </c>
      <c r="H1" s="12" t="s">
        <v>11</v>
      </c>
      <c r="I1" s="13" t="s">
        <v>12</v>
      </c>
      <c r="J1" s="12" t="s">
        <v>13</v>
      </c>
      <c r="K1" s="13" t="s">
        <v>51</v>
      </c>
      <c r="L1" s="9" t="s">
        <v>5</v>
      </c>
      <c r="M1" s="12" t="s">
        <v>14</v>
      </c>
      <c r="N1" s="12" t="s">
        <v>15</v>
      </c>
      <c r="O1" s="9" t="s">
        <v>16</v>
      </c>
      <c r="P1" s="9" t="s">
        <v>17</v>
      </c>
      <c r="Q1" s="13" t="s">
        <v>18</v>
      </c>
      <c r="R1" s="14" t="s">
        <v>50</v>
      </c>
      <c r="S1" s="15" t="s">
        <v>19</v>
      </c>
      <c r="T1" s="16" t="s">
        <v>1</v>
      </c>
      <c r="U1" s="39" t="s">
        <v>20</v>
      </c>
      <c r="V1" s="39" t="s">
        <v>21</v>
      </c>
      <c r="W1" s="39" t="s">
        <v>22</v>
      </c>
      <c r="X1" s="17" t="s">
        <v>23</v>
      </c>
      <c r="Y1" s="18" t="s">
        <v>24</v>
      </c>
      <c r="Z1" s="42" t="s">
        <v>25</v>
      </c>
      <c r="AA1" s="19" t="s">
        <v>26</v>
      </c>
      <c r="AB1" s="8" t="s">
        <v>27</v>
      </c>
      <c r="AC1" s="20" t="s">
        <v>28</v>
      </c>
      <c r="AD1" s="8" t="s">
        <v>29</v>
      </c>
      <c r="AE1" s="21" t="s">
        <v>30</v>
      </c>
      <c r="AF1" s="20" t="s">
        <v>31</v>
      </c>
      <c r="AG1" s="20" t="s">
        <v>32</v>
      </c>
      <c r="AH1" s="21" t="s">
        <v>33</v>
      </c>
      <c r="AI1" s="20" t="s">
        <v>34</v>
      </c>
      <c r="AJ1" s="21" t="s">
        <v>35</v>
      </c>
      <c r="AK1" s="20" t="s">
        <v>36</v>
      </c>
      <c r="AL1" s="21" t="s">
        <v>37</v>
      </c>
      <c r="AM1" s="20" t="s">
        <v>38</v>
      </c>
      <c r="AN1" s="20" t="s">
        <v>39</v>
      </c>
      <c r="AO1" s="22" t="s">
        <v>40</v>
      </c>
      <c r="AP1" s="20" t="s">
        <v>41</v>
      </c>
      <c r="AQ1" s="20" t="s">
        <v>42</v>
      </c>
      <c r="AR1" s="23" t="s">
        <v>43</v>
      </c>
      <c r="AS1" s="24" t="s">
        <v>44</v>
      </c>
      <c r="AT1" s="7" t="s">
        <v>49</v>
      </c>
      <c r="AU1" s="24" t="s">
        <v>45</v>
      </c>
      <c r="AV1" s="25" t="s">
        <v>46</v>
      </c>
      <c r="AW1" s="24" t="s">
        <v>47</v>
      </c>
      <c r="AX1" s="18" t="s">
        <v>48</v>
      </c>
    </row>
    <row r="2" spans="1:50" ht="14.45" customHeight="1">
      <c r="A2" s="26">
        <v>7</v>
      </c>
      <c r="B2" s="27"/>
      <c r="C2" s="27"/>
      <c r="D2" s="27" t="s">
        <v>3</v>
      </c>
      <c r="E2" s="27"/>
      <c r="F2" s="27" t="s">
        <v>4</v>
      </c>
      <c r="G2" s="44" t="s">
        <v>56</v>
      </c>
      <c r="H2" s="44" t="s">
        <v>58</v>
      </c>
      <c r="I2" s="44" t="s">
        <v>53</v>
      </c>
      <c r="J2" s="46" t="s">
        <v>57</v>
      </c>
      <c r="K2" s="44" t="s">
        <v>54</v>
      </c>
      <c r="L2" s="27"/>
      <c r="M2" s="44" t="s">
        <v>55</v>
      </c>
      <c r="N2" s="44" t="s">
        <v>60</v>
      </c>
      <c r="O2" s="47"/>
      <c r="P2" s="47"/>
      <c r="Q2" s="27"/>
      <c r="R2" s="28"/>
      <c r="S2" s="29">
        <v>4.95</v>
      </c>
      <c r="T2" s="27" t="s">
        <v>59</v>
      </c>
      <c r="U2" s="40">
        <v>58</v>
      </c>
      <c r="V2" s="40">
        <v>32</v>
      </c>
      <c r="W2" s="40">
        <v>75</v>
      </c>
      <c r="X2" s="30">
        <v>10</v>
      </c>
      <c r="Y2" s="31">
        <v>8</v>
      </c>
      <c r="Z2" s="45">
        <f t="shared" ref="Z2:Z3" si="0">IF(U2="","",U2*V2*W2/1000000)</f>
        <v>0.13919999999999999</v>
      </c>
      <c r="AA2" s="32">
        <f t="shared" ref="AA2:AA3" si="1">IF(Y2="","",65/Z2*Y2)</f>
        <v>3736</v>
      </c>
      <c r="AB2" s="27">
        <v>2500</v>
      </c>
      <c r="AC2" s="33">
        <f t="shared" ref="AC2:AC3" si="2">IF(ISERROR(AB2/AA2),"",AB2/AA2)</f>
        <v>0.67</v>
      </c>
      <c r="AD2" s="27" t="s">
        <v>52</v>
      </c>
      <c r="AE2" s="34">
        <v>0.435</v>
      </c>
      <c r="AF2" s="33">
        <f t="shared" ref="AF2:AF3" si="3">IF(ISERROR(S2*AE2),"",S2*AE2)</f>
        <v>2.15</v>
      </c>
      <c r="AG2" s="33">
        <f t="shared" ref="AG2:AG3" si="4">IF(ISERROR(S2+AC2+AF2),"",S2+AC2+AF2)</f>
        <v>7.77</v>
      </c>
      <c r="AH2" s="34">
        <v>0.1</v>
      </c>
      <c r="AI2" s="33">
        <f t="shared" ref="AI2:AI3" si="5">IF(ISERROR(AT2*AH2),"",AT2*AH2)</f>
        <v>2.12</v>
      </c>
      <c r="AJ2" s="34">
        <v>0.1</v>
      </c>
      <c r="AK2" s="33">
        <f t="shared" ref="AK2:AK3" si="6">IF(ISERROR(AT2*AJ2),"",AT2*AJ2)</f>
        <v>2.12</v>
      </c>
      <c r="AL2" s="34">
        <v>0.1</v>
      </c>
      <c r="AM2" s="33">
        <f t="shared" ref="AM2:AM3" si="7">IF(ISERROR(AT2*AL2),"",AT2*AL2)</f>
        <v>2.12</v>
      </c>
      <c r="AN2" s="33">
        <f t="shared" ref="AN2:AN3" si="8">IF((AU2-AT2)&lt;2.5,2.5-(AU2-AT2),0)</f>
        <v>1.44</v>
      </c>
      <c r="AO2" s="34">
        <v>8.43E-2</v>
      </c>
      <c r="AP2" s="33">
        <f t="shared" ref="AP2:AP3" si="9">IF(ISERROR(AT2*AO2),"",AT2*AO2)</f>
        <v>1.79</v>
      </c>
      <c r="AQ2" s="33">
        <f t="shared" ref="AQ2:AQ3" si="10">IF(ISERROR(AI2+AK2+AM2+AN2+AP2),"",AI2+AK2+AM2+AN2+AP2)</f>
        <v>9.59</v>
      </c>
      <c r="AR2" s="33">
        <f t="shared" ref="AR2:AR3" si="11">IF(ISERROR(AG2+AQ2),"",AG2+AQ2)</f>
        <v>17.36</v>
      </c>
      <c r="AS2" s="35">
        <f t="shared" ref="AS2:AS3" si="12">IF(ISERROR((AT2-AR2)/AT2),"",(AT2-AR2)/AT2)</f>
        <v>0.18110000000000001</v>
      </c>
      <c r="AT2" s="36">
        <v>21.2</v>
      </c>
      <c r="AU2" s="33">
        <v>22.26</v>
      </c>
      <c r="AV2" s="36">
        <v>49.55</v>
      </c>
      <c r="AW2" s="35">
        <f t="shared" ref="AW2:AW3" si="13">IF(ISERROR((AV2-AU2)/AV2),"",(AV2-AU2)/AV2)</f>
        <v>0.55079999999999996</v>
      </c>
      <c r="AX2" s="37"/>
    </row>
    <row r="3" spans="1:50" ht="14.45" customHeight="1">
      <c r="A3" s="26">
        <v>8</v>
      </c>
      <c r="B3" s="27"/>
      <c r="C3" s="27"/>
      <c r="D3" s="27" t="s">
        <v>3</v>
      </c>
      <c r="E3" s="27"/>
      <c r="F3" s="27" t="s">
        <v>4</v>
      </c>
      <c r="G3" s="44" t="s">
        <v>56</v>
      </c>
      <c r="H3" s="44" t="s">
        <v>58</v>
      </c>
      <c r="I3" s="44" t="s">
        <v>53</v>
      </c>
      <c r="J3" s="46" t="s">
        <v>57</v>
      </c>
      <c r="K3" s="44" t="s">
        <v>54</v>
      </c>
      <c r="L3" s="27"/>
      <c r="M3" s="44" t="s">
        <v>55</v>
      </c>
      <c r="N3" s="44" t="s">
        <v>61</v>
      </c>
      <c r="O3" s="47"/>
      <c r="P3" s="47"/>
      <c r="Q3" s="27"/>
      <c r="R3" s="28"/>
      <c r="S3" s="29">
        <v>4.95</v>
      </c>
      <c r="T3" s="27" t="s">
        <v>59</v>
      </c>
      <c r="U3" s="40">
        <v>58</v>
      </c>
      <c r="V3" s="40">
        <v>32</v>
      </c>
      <c r="W3" s="40">
        <v>75</v>
      </c>
      <c r="X3" s="30">
        <v>10</v>
      </c>
      <c r="Y3" s="31">
        <v>8</v>
      </c>
      <c r="Z3" s="45">
        <f t="shared" si="0"/>
        <v>0.13919999999999999</v>
      </c>
      <c r="AA3" s="32">
        <f t="shared" si="1"/>
        <v>3736</v>
      </c>
      <c r="AB3" s="27">
        <v>2500</v>
      </c>
      <c r="AC3" s="33">
        <f t="shared" si="2"/>
        <v>0.67</v>
      </c>
      <c r="AD3" s="27" t="s">
        <v>52</v>
      </c>
      <c r="AE3" s="34">
        <v>0.435</v>
      </c>
      <c r="AF3" s="33">
        <f t="shared" si="3"/>
        <v>2.15</v>
      </c>
      <c r="AG3" s="33">
        <f t="shared" si="4"/>
        <v>7.77</v>
      </c>
      <c r="AH3" s="34">
        <v>0.1</v>
      </c>
      <c r="AI3" s="33">
        <f t="shared" si="5"/>
        <v>2.12</v>
      </c>
      <c r="AJ3" s="34">
        <v>0.1</v>
      </c>
      <c r="AK3" s="33">
        <f t="shared" si="6"/>
        <v>2.12</v>
      </c>
      <c r="AL3" s="34">
        <v>0.1</v>
      </c>
      <c r="AM3" s="33">
        <f t="shared" si="7"/>
        <v>2.12</v>
      </c>
      <c r="AN3" s="33">
        <f t="shared" si="8"/>
        <v>1.44</v>
      </c>
      <c r="AO3" s="34">
        <v>8.43E-2</v>
      </c>
      <c r="AP3" s="33">
        <f t="shared" si="9"/>
        <v>1.79</v>
      </c>
      <c r="AQ3" s="33">
        <f t="shared" si="10"/>
        <v>9.59</v>
      </c>
      <c r="AR3" s="33">
        <f t="shared" si="11"/>
        <v>17.36</v>
      </c>
      <c r="AS3" s="35">
        <f t="shared" si="12"/>
        <v>0.18110000000000001</v>
      </c>
      <c r="AT3" s="36">
        <v>21.2</v>
      </c>
      <c r="AU3" s="33">
        <v>22.26</v>
      </c>
      <c r="AV3" s="36">
        <v>49.55</v>
      </c>
      <c r="AW3" s="35">
        <f t="shared" si="13"/>
        <v>0.55079999999999996</v>
      </c>
      <c r="AX3" s="37"/>
    </row>
  </sheetData>
  <sheetProtection insertRows="0" deleteRows="0" sort="0"/>
  <protectedRanges>
    <protectedRange sqref="AT1 AO1 A4:J214 L4:AX214 A2:AX3" name="Range1"/>
    <protectedRange sqref="K4:K225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282F771-F39E-462F-B199-73527ACC5556}">
          <x14:formula1>
            <xm:f>#REF!</xm:f>
          </x14:formula1>
          <xm:sqref>D2:D3</xm:sqref>
        </x14:dataValidation>
        <x14:dataValidation type="list" allowBlank="1" showInputMessage="1" showErrorMessage="1" xr:uid="{7D73D7A8-3D07-4B0A-A890-A7F177C092FC}">
          <x14:formula1>
            <xm:f>#REF!</xm:f>
          </x14:formula1>
          <xm:sqref>T2:T3</xm:sqref>
        </x14:dataValidation>
        <x14:dataValidation type="list" allowBlank="1" showInputMessage="1" showErrorMessage="1" xr:uid="{4E16F472-66D0-40CC-9AD3-630C24284F60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2025-11-26T09:12:14Z</dcterms:modified>
</cp:coreProperties>
</file>