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E0CE8D1-47B9-4C91-9CC9-675697811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D">'[1]other data'!$T$2:$T$5</definedName>
    <definedName name="ADUL">#REF!</definedName>
    <definedName name="APL">#REF!</definedName>
    <definedName name="ART">#REF!</definedName>
    <definedName name="as">'[2]1-Import Product Data Sheet'!$X$2</definedName>
    <definedName name="Banner">'[3]Hardline Drop down'!$H$5:$H$9</definedName>
    <definedName name="BASI">#REF!</definedName>
    <definedName name="BATH">#REF!</definedName>
    <definedName name="bigidea">[4]Lists!$I$6:$I$29</definedName>
    <definedName name="BLK">#REF!</definedName>
    <definedName name="Brand">'[2]1-Import Product Data Sheet'!$N$102:$N$144</definedName>
    <definedName name="Branded">[4]Lists!$F$6:$F$38</definedName>
    <definedName name="brands">'[1]other data'!$K$2:$K$48</definedName>
    <definedName name="CATEGORY">[5]Sheet1!$DW$2:$DW$3</definedName>
    <definedName name="chargeback">'[1]other data'!$B$2:$B$6</definedName>
    <definedName name="color">[4]Lists!$J$6:$J$29</definedName>
    <definedName name="COLOR_FAMILY">'[6]x-Lists'!$AB$2:$AB$18</definedName>
    <definedName name="colour">[5]Sheet1!$EH$2:$EH$3</definedName>
    <definedName name="countries">'[1]other data'!$I$3:$I$249</definedName>
    <definedName name="Cycle">[4]Lists!$E$6:$E$30</definedName>
    <definedName name="den">[4]Lists!$L$6:$L$29</definedName>
    <definedName name="diffgrp">'[1]diff group head'!$A$2:$A$47</definedName>
    <definedName name="DIFFS">'[1]other data'!$AF$2:$AF$13</definedName>
    <definedName name="division">'[7]X-PORTS'!$K$4:$K$12</definedName>
    <definedName name="Division1">'[3]Hardline Drop down'!$A$5:$A$16</definedName>
    <definedName name="FASHION">[8]LIST!$E$2:$E$7</definedName>
    <definedName name="foam">[5]Sheet1!$EC$2:$EC$3</definedName>
    <definedName name="FOBCostPerPiece">#REF!</definedName>
    <definedName name="freight">'[1]other data'!$AC$3:$AC$14</definedName>
    <definedName name="FUR">#REF!</definedName>
    <definedName name="HANGER">[1]hangers!$B$3:$B$42</definedName>
    <definedName name="hanger2">[1]hangers!$G$3:$G$42</definedName>
    <definedName name="INITIALBUY">[8]LIST!$G$2:$G$7</definedName>
    <definedName name="KD">[5]Sheet1!$DS$2:$DS$2</definedName>
    <definedName name="LGT">#REF!</definedName>
    <definedName name="LIFESTYLE">[8]LIST!$C$2:$C$7</definedName>
    <definedName name="LOCALIZATION__PRICEPOINT">'[6]x-Lists'!$Z$2:$Z$4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'[2]1-Import Product Data Sheet'!$L$102:$L$131</definedName>
    <definedName name="PDQList">'[2]1-Import Product Data Sheet'!$AR$1:$AR$24</definedName>
    <definedName name="PET">#REF!</definedName>
    <definedName name="PETB">#REF!</definedName>
    <definedName name="po_type">'[1]other data'!$AU$2:$AU$11</definedName>
    <definedName name="PORT_IFF">[9]a!$A$10:$B$35</definedName>
    <definedName name="ports">'[7]X-PORTS'!$D$4:$D$33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[8]LIST!$B$2:$B$6</definedName>
    <definedName name="QSFOB">[10]Q1!$C$38</definedName>
    <definedName name="RateSeq">'[2]1-Import Product Data Sheet'!$X$2</definedName>
    <definedName name="RUG">#REF!</definedName>
    <definedName name="runnum">'[1]other data'!$BI$2:$BI$18</definedName>
    <definedName name="scalenum">'[1]other data'!$BG$2:$BG$18</definedName>
    <definedName name="Season">'[3]Hardline Drop down'!$D$5:$D$15</definedName>
    <definedName name="SHET">#REF!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PPLIER">'[1]vendor info'!$A$4:$A$400</definedName>
    <definedName name="TBJ">'[1]other data'!$AK$2:$AK$10</definedName>
    <definedName name="TERMS">'[1]other data'!$P$2:$P$7</definedName>
    <definedName name="THEME">'[6]x-Lists'!$AQ$2:$AQ$12</definedName>
    <definedName name="TICKET">[1]tickets!$B$3:$B$27</definedName>
    <definedName name="ticket2">[1]tickets!$G$3:$G$27</definedName>
    <definedName name="TOWL">#REF!</definedName>
    <definedName name="TREATMENT">'[6]x-Lists'!$AR$2:$AR$23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USPORTS">'[7]X-PORTS'!$I$5:$I$7</definedName>
    <definedName name="VendorType">'[3]Hardline Drop down'!$F$5:$F$8</definedName>
    <definedName name="WAREHOUSE">'[1]other data'!$BL$2:$BL$24</definedName>
    <definedName name="WIN">#REF!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8" l="1"/>
  <c r="AD2" i="8" s="1"/>
  <c r="AF2" i="8" s="1"/>
  <c r="AH2" i="8"/>
  <c r="AL2" i="8"/>
  <c r="AN2" i="8"/>
  <c r="AP2" i="8"/>
  <c r="AR2" i="8"/>
  <c r="AU2" i="8"/>
  <c r="AH3" i="8"/>
  <c r="AH4" i="8"/>
  <c r="AH5" i="8"/>
  <c r="AH6" i="8"/>
  <c r="BJ6" i="8" l="1"/>
  <c r="BG6" i="8"/>
  <c r="BA6" i="8"/>
  <c r="AX6" i="8"/>
  <c r="AU6" i="8"/>
  <c r="AR6" i="8"/>
  <c r="AP6" i="8"/>
  <c r="AN6" i="8"/>
  <c r="AL6" i="8"/>
  <c r="AC6" i="8"/>
  <c r="AD6" i="8" s="1"/>
  <c r="AF6" i="8" s="1"/>
  <c r="AI6" i="8"/>
  <c r="BJ5" i="8"/>
  <c r="BG5" i="8"/>
  <c r="BA5" i="8"/>
  <c r="AX5" i="8"/>
  <c r="AU5" i="8"/>
  <c r="AR5" i="8"/>
  <c r="AP5" i="8"/>
  <c r="AN5" i="8"/>
  <c r="AL5" i="8"/>
  <c r="AC5" i="8"/>
  <c r="AD5" i="8" s="1"/>
  <c r="AF5" i="8" s="1"/>
  <c r="AI5" i="8"/>
  <c r="BJ4" i="8"/>
  <c r="BG4" i="8"/>
  <c r="BA4" i="8"/>
  <c r="AX4" i="8"/>
  <c r="AU4" i="8"/>
  <c r="AR4" i="8"/>
  <c r="AP4" i="8"/>
  <c r="AN4" i="8"/>
  <c r="AL4" i="8"/>
  <c r="AC4" i="8"/>
  <c r="AD4" i="8" s="1"/>
  <c r="AF4" i="8" s="1"/>
  <c r="AI4" i="8"/>
  <c r="BJ3" i="8"/>
  <c r="BG3" i="8"/>
  <c r="BA3" i="8"/>
  <c r="AX3" i="8"/>
  <c r="AU3" i="8"/>
  <c r="AR3" i="8"/>
  <c r="AP3" i="8"/>
  <c r="AN3" i="8"/>
  <c r="AL3" i="8"/>
  <c r="AC3" i="8"/>
  <c r="AD3" i="8" s="1"/>
  <c r="AF3" i="8" s="1"/>
  <c r="AI3" i="8"/>
  <c r="BJ2" i="8"/>
  <c r="BG2" i="8"/>
  <c r="BA2" i="8"/>
  <c r="AX2" i="8"/>
  <c r="AJ3" i="8" l="1"/>
  <c r="AJ6" i="8"/>
  <c r="AJ4" i="8"/>
  <c r="AJ5" i="8"/>
  <c r="AI2" i="8"/>
  <c r="AJ2" i="8" s="1"/>
  <c r="BB6" i="8"/>
  <c r="BB2" i="8"/>
  <c r="BB3" i="8"/>
  <c r="BB4" i="8"/>
  <c r="BB5" i="8"/>
  <c r="BC5" i="8" l="1"/>
  <c r="BD5" i="8" s="1"/>
  <c r="BC6" i="8"/>
  <c r="BI6" i="8" s="1"/>
  <c r="BC4" i="8"/>
  <c r="BI4" i="8" s="1"/>
  <c r="BC2" i="8"/>
  <c r="BI2" i="8" s="1"/>
  <c r="BC3" i="8"/>
  <c r="BI3" i="8" s="1"/>
  <c r="BI5" i="8" l="1"/>
  <c r="BD6" i="8"/>
  <c r="BD4" i="8"/>
  <c r="BD2" i="8"/>
  <c r="BD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<sst xmlns="http://schemas.openxmlformats.org/spreadsheetml/2006/main" count="137" uniqueCount="86">
  <si>
    <t>Brand</t>
  </si>
  <si>
    <t>Package Type</t>
  </si>
  <si>
    <t>Royalty</t>
  </si>
  <si>
    <t>Licensor</t>
  </si>
  <si>
    <t>Normal</t>
  </si>
  <si>
    <t>MATT PAD/TOPPER</t>
  </si>
  <si>
    <t>Serta</t>
  </si>
  <si>
    <t>Serta Sheep 5.5%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</si>
  <si>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</si>
  <si>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</si>
  <si>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</si>
  <si>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</si>
  <si>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</si>
  <si>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</si>
  <si>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</si>
  <si>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</si>
  <si>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</si>
  <si>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</si>
  <si>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</si>
  <si>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</si>
  <si>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</si>
  <si>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</si>
  <si>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</si>
  <si>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</si>
  <si>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</si>
  <si>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</si>
  <si>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</si>
  <si>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</si>
  <si>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</si>
  <si>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</si>
  <si>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</si>
  <si>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</si>
  <si>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</si>
  <si>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</si>
  <si>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</si>
  <si>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</si>
  <si>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</si>
  <si>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</si>
  <si>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</si>
  <si>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</si>
  <si>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</si>
  <si>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</si>
  <si>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</si>
  <si>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</si>
  <si>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</si>
  <si>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</si>
  <si>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</si>
  <si>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</si>
  <si>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</si>
  <si>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</si>
  <si>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</si>
  <si>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</si>
  <si>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</si>
  <si>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</si>
  <si>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</si>
  <si>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</si>
  <si>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</si>
  <si>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</si>
  <si>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</si>
  <si>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</si>
  <si>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</si>
  <si>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</si>
  <si>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</si>
  <si>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</si>
  <si>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</si>
  <si>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</si>
  <si>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</si>
  <si>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</si>
  <si>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39x75+15"</t>
  </si>
  <si>
    <t>9404.90.9622</t>
  </si>
  <si>
    <t>54x75+15"</t>
  </si>
  <si>
    <t>60x80+15"</t>
  </si>
  <si>
    <t>78x80+15"</t>
  </si>
  <si>
    <t>72x84+15"</t>
  </si>
  <si>
    <t>9404.40.9022</t>
  </si>
  <si>
    <t>white</t>
  </si>
  <si>
    <t>Allergy Pro</t>
  </si>
  <si>
    <t>Serta Allergy Pro Mpad</t>
  </si>
  <si>
    <t>Allergy Pro Mpad</t>
  </si>
  <si>
    <t>Fabric:110gsm 230T (75Dx150D/150x80) embossed pattern 100% polyester peachy finish flat allergen barrier + AM &amp; oder resist; Fill: 8oz/yd2 8" diamond quilted, Bottom:40gsm Polyester Non-Woven, 70gsm 15" Polyester Knit Skirt GTF 18" , Packaging: Wire Rim Bag + Insert</t>
  </si>
  <si>
    <t>TOP: 100% polyester woven; BOTTOM: 100% polyester non-woven; FILL: 100% polyester fiber quilted; SKIRT: 100% polyester knit</t>
  </si>
  <si>
    <t>SH16-0851</t>
  </si>
  <si>
    <t>SH16-0852</t>
  </si>
  <si>
    <t>SH16-0853</t>
  </si>
  <si>
    <t>SH16-0854</t>
  </si>
  <si>
    <t>SH16-0855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</si>
</sst>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2" formatCode="[$$-481]#,##0.00\ ;[Red]\([$$-481]#,##0.00\)"/>
    <numFmt numFmtId="185" formatCode="_ &quot;￥&quot;* #,##0.00_ ;_ &quot;￥&quot;* \-#,##0.00_ ;_ &quot;￥&quot;* &quot;-&quot;??_ ;_ @_ "/>
    <numFmt numFmtId="187" formatCode="[$$-409]#,##0.00"/>
    <numFmt numFmtId="193" formatCode="[$$-409]#,##0.00;\-[$$-409]#,##0.00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182" fontId="5" fillId="0" borderId="0"/>
    <xf numFmtId="0" fontId="11" fillId="0" borderId="0">
      <alignment vertical="center"/>
    </xf>
    <xf numFmtId="9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2" fontId="12" fillId="0" borderId="0"/>
    <xf numFmtId="182" fontId="1" fillId="0" borderId="0"/>
    <xf numFmtId="182" fontId="11" fillId="0" borderId="0">
      <alignment vertical="center"/>
    </xf>
    <xf numFmtId="0" fontId="12" fillId="0" borderId="0"/>
    <xf numFmtId="0" fontId="5" fillId="0" borderId="0"/>
    <xf numFmtId="0" fontId="12" fillId="0" borderId="0"/>
    <xf numFmtId="0" fontId="12" fillId="0" borderId="0"/>
  </cellStyleXfs>
  <cellXfs count="5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7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0" fontId="9" fillId="4" borderId="0" xfId="0" applyFont="1" applyFill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3" fillId="5" borderId="1" xfId="4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0" fontId="4" fillId="0" borderId="1" xfId="0" applyFont="1" applyBorder="1" applyAlignment="1">
      <alignment wrapText="1"/>
    </xf>
    <xf numFmtId="0" fontId="4" fillId="5" borderId="1" xfId="0" applyFont="1" applyFill="1" applyBorder="1" applyAlignment="1">
      <alignment wrapText="1"/>
    </xf>
  </cellXfs>
  <cellStyles count="20">
    <cellStyle name="Currency 2" xfId="5" xr:uid="{2FAF1D55-D6CB-42D0-8B51-42EB00C03301}"/>
    <cellStyle name="Currency 9" xfId="12" xr:uid="{1CDE0A6E-97D4-4A6C-87F0-E8A1F8E790B8}"/>
    <cellStyle name="Normal 2" xfId="4" xr:uid="{48B94C46-0AEB-498B-8577-219C43D37EB5}"/>
    <cellStyle name="Normal 2 18 2" xfId="1" xr:uid="{1BA08453-9F65-454B-A4A0-7177E70831F2}"/>
    <cellStyle name="Normal 2 2" xfId="10" xr:uid="{DD087C58-6994-4843-AF04-76B78978EF6F}"/>
    <cellStyle name="Normal 2 41" xfId="15" xr:uid="{3AF14B2E-1F84-4175-8E15-561ED23C3675}"/>
    <cellStyle name="Normal 3" xfId="8" xr:uid="{32C610C2-1339-4838-B647-64EA2A3F943E}"/>
    <cellStyle name="Normal 37" xfId="18" xr:uid="{EDDBBFAF-B789-4460-93DA-DCC5140BA2B2}"/>
    <cellStyle name="Normal 37 2 2" xfId="7" xr:uid="{90F6C5BD-828E-4E29-A85A-65114A9FC871}"/>
    <cellStyle name="Normal 37 2 2 3" xfId="13" xr:uid="{24387CFD-AE85-4C8E-ACF3-AECC8337D2EE}"/>
    <cellStyle name="Normal 49" xfId="14" xr:uid="{55CE268E-087F-4D62-A5BA-FED66BFFD2E5}"/>
    <cellStyle name="Normal_JC080425-MPD-WP 2" xfId="16" xr:uid="{58E6AD7D-783E-4ECD-A69E-C782B3301945}"/>
    <cellStyle name="Percent 11" xfId="11" xr:uid="{7141C8F2-0563-4877-A0D1-129A1ACDBA81}"/>
    <cellStyle name="Percent 2" xfId="6" xr:uid="{E70589B9-27E6-48C2-9E75-E5CCCEF28152}"/>
    <cellStyle name="Style 1" xfId="3" xr:uid="{F4609D05-B161-47A5-8040-F8D4BA086F06}"/>
    <cellStyle name="常规" xfId="0" builtinId="0"/>
    <cellStyle name="常规 10 2 2" xfId="19" xr:uid="{FF962855-5B5B-4D22-87D2-23A576E791E8}"/>
    <cellStyle name="常规 7 5" xfId="17" xr:uid="{63B09541-F7D9-479B-B5CB-EE39FBFFEE3B}"/>
    <cellStyle name="样式 1 2" xfId="2" xr:uid="{DC9B73B6-A1E9-48DB-83A0-64D6E1D16DDF}"/>
    <cellStyle name="样式 1 8" xfId="9" xr:uid="{EFA9FCFC-B04F-43C0-BB49-F6F43F896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J6"/>
  <sheetViews>
    <sheetView tabSelected="1" topLeftCell="M3" workbookViewId="0">
      <selection activeCell="AA7" sqref="AA7"/>
    </sheetView>
  </sheetViews>
  <sheetFormatPr defaultColWidth="9.140625" defaultRowHeight="15"/>
  <cols>
    <col min="1" max="1" width="8.42578125" style="2" customWidth="1"/>
    <col min="2" max="2" width="8.8554687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2.140625" style="3" customWidth="1"/>
    <col min="7" max="7" width="7.5703125" style="3" customWidth="1"/>
    <col min="8" max="9" width="7.42578125" style="3" customWidth="1"/>
    <col min="10" max="10" width="43.85546875" style="3" customWidth="1"/>
    <col min="11" max="11" width="8.42578125" style="53" customWidth="1"/>
    <col min="12" max="12" width="10.28515625" style="3" customWidth="1"/>
    <col min="13" max="14" width="6.140625" style="3" customWidth="1"/>
    <col min="15" max="15" width="6.85546875" style="3" customWidth="1"/>
    <col min="16" max="17" width="5.5703125" style="3" customWidth="1"/>
    <col min="18" max="18" width="9.7109375" style="4" customWidth="1"/>
    <col min="19" max="19" width="8" style="5" customWidth="1"/>
    <col min="20" max="21" width="8.5703125" style="6" customWidth="1"/>
    <col min="22" max="22" width="8.140625" style="6" customWidth="1"/>
    <col min="23" max="23" width="9.42578125" style="3" customWidth="1"/>
    <col min="24" max="24" width="8.140625" style="46" customWidth="1"/>
    <col min="25" max="25" width="8.7109375" style="46" customWidth="1"/>
    <col min="26" max="26" width="7.140625" style="46" customWidth="1"/>
    <col min="27" max="27" width="9" style="5" customWidth="1"/>
    <col min="28" max="28" width="6.28515625" style="7" customWidth="1"/>
    <col min="29" max="29" width="10" style="50" customWidth="1"/>
    <col min="30" max="30" width="9.85546875" style="7" customWidth="1"/>
    <col min="31" max="31" width="7.85546875" style="3" customWidth="1"/>
    <col min="32" max="32" width="8.85546875" style="6" customWidth="1"/>
    <col min="33" max="33" width="7.85546875" style="3" customWidth="1"/>
    <col min="34" max="34" width="8.42578125" style="8" customWidth="1"/>
    <col min="35" max="35" width="9" style="6" customWidth="1"/>
    <col min="36" max="36" width="9.140625" style="6" bestFit="1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4" width="9.5703125" style="8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8" customWidth="1"/>
    <col min="49" max="49" width="7.85546875" style="8" customWidth="1"/>
    <col min="50" max="50" width="9.5703125" style="6" customWidth="1"/>
    <col min="51" max="51" width="7.7109375" style="6" customWidth="1"/>
    <col min="52" max="52" width="8.28515625" style="8" customWidth="1"/>
    <col min="53" max="53" width="9.140625" style="6" customWidth="1"/>
    <col min="54" max="54" width="9.140625" style="3" customWidth="1"/>
    <col min="55" max="55" width="9.140625" style="3"/>
    <col min="56" max="56" width="10.85546875" style="3" bestFit="1" customWidth="1"/>
    <col min="57" max="58" width="9.140625" style="6"/>
    <col min="59" max="60" width="9.140625" style="3"/>
    <col min="61" max="62" width="10.140625" style="3" bestFit="1" customWidth="1"/>
    <col min="63" max="16384" width="9.140625" style="3"/>
  </cols>
  <sheetData>
    <row r="1" spans="1:62" ht="68.099999999999994" customHeight="1">
      <c r="A1" s="11" t="s">
        <v>8</v>
      </c>
      <c r="B1" s="11" t="s">
        <v>9</v>
      </c>
      <c r="C1" s="43" t="s">
        <v>10</v>
      </c>
      <c r="D1" s="44" t="s">
        <v>0</v>
      </c>
      <c r="E1" s="44" t="s">
        <v>3</v>
      </c>
      <c r="F1" s="13" t="s">
        <v>63</v>
      </c>
      <c r="G1" s="43" t="s">
        <v>11</v>
      </c>
      <c r="H1" s="12" t="s">
        <v>12</v>
      </c>
      <c r="I1" s="42" t="s">
        <v>65</v>
      </c>
      <c r="J1" s="12" t="s">
        <v>13</v>
      </c>
      <c r="K1" s="42" t="s">
        <v>67</v>
      </c>
      <c r="L1" s="12" t="s">
        <v>14</v>
      </c>
      <c r="M1" s="12" t="s">
        <v>15</v>
      </c>
      <c r="N1" s="43" t="s">
        <v>16</v>
      </c>
      <c r="O1" s="43" t="s">
        <v>17</v>
      </c>
      <c r="P1" s="43" t="s">
        <v>18</v>
      </c>
      <c r="Q1" s="42" t="s">
        <v>66</v>
      </c>
      <c r="R1" s="14" t="s">
        <v>19</v>
      </c>
      <c r="S1" s="15" t="s">
        <v>20</v>
      </c>
      <c r="T1" s="16" t="s">
        <v>21</v>
      </c>
      <c r="U1" s="17" t="s">
        <v>22</v>
      </c>
      <c r="V1" s="18" t="s">
        <v>23</v>
      </c>
      <c r="W1" s="19" t="s">
        <v>1</v>
      </c>
      <c r="X1" s="47" t="s">
        <v>24</v>
      </c>
      <c r="Y1" s="47" t="s">
        <v>25</v>
      </c>
      <c r="Z1" s="47" t="s">
        <v>26</v>
      </c>
      <c r="AA1" s="20" t="s">
        <v>27</v>
      </c>
      <c r="AB1" s="21" t="s">
        <v>28</v>
      </c>
      <c r="AC1" s="51" t="s">
        <v>29</v>
      </c>
      <c r="AD1" s="22" t="s">
        <v>30</v>
      </c>
      <c r="AE1" s="11" t="s">
        <v>31</v>
      </c>
      <c r="AF1" s="23" t="s">
        <v>32</v>
      </c>
      <c r="AG1" s="11" t="s">
        <v>33</v>
      </c>
      <c r="AH1" s="24" t="s">
        <v>34</v>
      </c>
      <c r="AI1" s="25" t="s">
        <v>35</v>
      </c>
      <c r="AJ1" s="23" t="s">
        <v>36</v>
      </c>
      <c r="AK1" s="24" t="s">
        <v>37</v>
      </c>
      <c r="AL1" s="23" t="s">
        <v>38</v>
      </c>
      <c r="AM1" s="24" t="s">
        <v>39</v>
      </c>
      <c r="AN1" s="23" t="s">
        <v>40</v>
      </c>
      <c r="AO1" s="24" t="s">
        <v>41</v>
      </c>
      <c r="AP1" s="23" t="s">
        <v>42</v>
      </c>
      <c r="AQ1" s="49" t="s">
        <v>43</v>
      </c>
      <c r="AR1" s="23" t="s">
        <v>44</v>
      </c>
      <c r="AS1" s="19" t="s">
        <v>45</v>
      </c>
      <c r="AT1" s="24" t="s">
        <v>46</v>
      </c>
      <c r="AU1" s="23" t="s">
        <v>47</v>
      </c>
      <c r="AV1" s="45" t="s">
        <v>48</v>
      </c>
      <c r="AW1" s="24" t="s">
        <v>49</v>
      </c>
      <c r="AX1" s="23" t="s">
        <v>50</v>
      </c>
      <c r="AY1" s="45" t="s">
        <v>51</v>
      </c>
      <c r="AZ1" s="24" t="s">
        <v>52</v>
      </c>
      <c r="BA1" s="23" t="s">
        <v>53</v>
      </c>
      <c r="BB1" s="23" t="s">
        <v>54</v>
      </c>
      <c r="BC1" s="26" t="s">
        <v>55</v>
      </c>
      <c r="BD1" s="27" t="s">
        <v>56</v>
      </c>
      <c r="BE1" s="28" t="s">
        <v>57</v>
      </c>
      <c r="BF1" s="29" t="s">
        <v>58</v>
      </c>
      <c r="BG1" s="30" t="s">
        <v>59</v>
      </c>
      <c r="BH1" s="11" t="s">
        <v>60</v>
      </c>
      <c r="BI1" s="31" t="s">
        <v>61</v>
      </c>
      <c r="BJ1" s="31" t="s">
        <v>62</v>
      </c>
    </row>
    <row r="2" spans="1:62" ht="92.25" customHeight="1">
      <c r="A2" s="32">
        <v>1</v>
      </c>
      <c r="B2" s="1"/>
      <c r="C2" s="1"/>
      <c r="D2" s="1" t="s">
        <v>6</v>
      </c>
      <c r="E2" s="1" t="s">
        <v>7</v>
      </c>
      <c r="F2" s="1" t="s">
        <v>5</v>
      </c>
      <c r="G2" s="55" t="s">
        <v>76</v>
      </c>
      <c r="H2" s="55" t="s">
        <v>77</v>
      </c>
      <c r="I2" s="55" t="s">
        <v>78</v>
      </c>
      <c r="J2" s="55" t="s">
        <v>79</v>
      </c>
      <c r="K2" s="54" t="s">
        <v>80</v>
      </c>
      <c r="L2" s="1" t="s">
        <v>68</v>
      </c>
      <c r="M2" s="1" t="s">
        <v>75</v>
      </c>
      <c r="N2" s="1"/>
      <c r="O2" s="56" t="s">
        <v>81</v>
      </c>
      <c r="P2" s="1"/>
      <c r="Q2" s="1" t="s">
        <v>64</v>
      </c>
      <c r="R2" s="33"/>
      <c r="S2" s="34">
        <v>8.1</v>
      </c>
      <c r="T2" s="35">
        <v>0</v>
      </c>
      <c r="U2" s="36">
        <v>4.83</v>
      </c>
      <c r="V2" s="10"/>
      <c r="W2" s="1" t="s">
        <v>4</v>
      </c>
      <c r="X2" s="48">
        <v>46</v>
      </c>
      <c r="Y2" s="48">
        <v>38</v>
      </c>
      <c r="Z2" s="48">
        <v>20</v>
      </c>
      <c r="AA2" s="34">
        <v>2</v>
      </c>
      <c r="AB2" s="37">
        <v>2</v>
      </c>
      <c r="AC2" s="52">
        <f>IF(X2="","",X2*Y2*Z2/1000000)</f>
        <v>3.5000000000000003E-2</v>
      </c>
      <c r="AD2" s="38">
        <f>IF(AB2="","",65/AC2*AB2)</f>
        <v>3714</v>
      </c>
      <c r="AE2" s="1">
        <v>2250</v>
      </c>
      <c r="AF2" s="39">
        <f t="shared" ref="AF2:AF6" si="0">IF(ISERROR(AE2/AD2),"",AE2/AD2)</f>
        <v>0.61</v>
      </c>
      <c r="AG2" s="1" t="s">
        <v>69</v>
      </c>
      <c r="AH2" s="40">
        <f>7.3%+30%</f>
        <v>0.373</v>
      </c>
      <c r="AI2" s="39">
        <f>IF(ISERROR(U2*AH2),"",U2*AH2)</f>
        <v>1.8</v>
      </c>
      <c r="AJ2" s="39">
        <f t="shared" ref="AJ2:AJ6" si="1">IF(ISERROR(U2+AF2+AI2),"",U2+AF2+AI2)</f>
        <v>7.24</v>
      </c>
      <c r="AK2" s="40">
        <v>0.01</v>
      </c>
      <c r="AL2" s="39">
        <f t="shared" ref="AL2:AL6" si="2">IF(ISERROR(BE2*AK2),"",BE2*AK2)</f>
        <v>0.09</v>
      </c>
      <c r="AM2" s="40"/>
      <c r="AN2" s="39">
        <f t="shared" ref="AN2:AN6" si="3">IF(ISERROR(BE2*AM2),"",BE2*AM2)</f>
        <v>0</v>
      </c>
      <c r="AO2" s="40"/>
      <c r="AP2" s="39">
        <f t="shared" ref="AP2:AP6" si="4">IF(ISERROR(BE2*AO2),"",BE2*AO2)</f>
        <v>0</v>
      </c>
      <c r="AQ2" s="40"/>
      <c r="AR2" s="39">
        <f>IF(ISERROR(BE2*AQ2),"",BE2*AQ2)</f>
        <v>0</v>
      </c>
      <c r="AS2" s="1" t="s">
        <v>2</v>
      </c>
      <c r="AT2" s="40">
        <v>5.5E-2</v>
      </c>
      <c r="AU2" s="39">
        <f t="shared" ref="AU2:AU6" si="5">IF(ISERROR(BE2*AT2),"",BE2*AT2)</f>
        <v>0.52</v>
      </c>
      <c r="AV2" s="39"/>
      <c r="AW2" s="40"/>
      <c r="AX2" s="39">
        <f>IF(ISERROR(BE2*AW2),"",BE2*AW2)</f>
        <v>0</v>
      </c>
      <c r="AY2" s="39"/>
      <c r="AZ2" s="40"/>
      <c r="BA2" s="39">
        <f>IF(ISERROR(BE2*AZ2),"",BE2*AZ2)</f>
        <v>0</v>
      </c>
      <c r="BB2" s="39">
        <f t="shared" ref="BB2:BB6" si="6">IF(ISERROR(AL2+AN2+AP2+AU2),"",AL2+AN2+AP2+AU2)</f>
        <v>0.61</v>
      </c>
      <c r="BC2" s="39">
        <f t="shared" ref="BC2:BC6" si="7">IF(ISERROR(AJ2+BB2),"",AJ2+BB2)</f>
        <v>7.85</v>
      </c>
      <c r="BD2" s="41">
        <f t="shared" ref="BD2:BD6" si="8">IF(ISERROR((BE2-BC2)/BE2),"",(BE2-BC2)/BE2)</f>
        <v>0.16489999999999999</v>
      </c>
      <c r="BE2" s="10">
        <v>9.4</v>
      </c>
      <c r="BF2" s="10">
        <v>19.989999999999998</v>
      </c>
      <c r="BG2" s="41">
        <f>IF(ISERROR((BF2-BE2)/BF2),"",(BF2-BE2)/BF2)</f>
        <v>0.52980000000000005</v>
      </c>
      <c r="BH2" s="9">
        <v>260</v>
      </c>
      <c r="BI2" s="39">
        <f>IF(ISERROR(BC2*BH2),"",BC2*BH2)</f>
        <v>2041</v>
      </c>
      <c r="BJ2" s="39">
        <f>IF(ISERROR(BE2*BH2),"",BE2*BH2)</f>
        <v>2444</v>
      </c>
    </row>
    <row r="3" spans="1:62" ht="92.25" customHeight="1">
      <c r="A3" s="32">
        <v>2</v>
      </c>
      <c r="B3" s="1"/>
      <c r="C3" s="1"/>
      <c r="D3" s="1" t="s">
        <v>6</v>
      </c>
      <c r="E3" s="1" t="s">
        <v>7</v>
      </c>
      <c r="F3" s="1" t="s">
        <v>5</v>
      </c>
      <c r="G3" s="55" t="s">
        <v>76</v>
      </c>
      <c r="H3" s="55" t="s">
        <v>77</v>
      </c>
      <c r="I3" s="55" t="s">
        <v>78</v>
      </c>
      <c r="J3" s="55" t="s">
        <v>79</v>
      </c>
      <c r="K3" s="54" t="s">
        <v>80</v>
      </c>
      <c r="L3" s="1" t="s">
        <v>70</v>
      </c>
      <c r="M3" s="1" t="s">
        <v>75</v>
      </c>
      <c r="N3" s="1"/>
      <c r="O3" s="56" t="s">
        <v>82</v>
      </c>
      <c r="P3" s="1"/>
      <c r="Q3" s="1" t="s">
        <v>64</v>
      </c>
      <c r="R3" s="33"/>
      <c r="S3" s="34">
        <v>8.1</v>
      </c>
      <c r="T3" s="35">
        <v>0</v>
      </c>
      <c r="U3" s="36">
        <v>5.84</v>
      </c>
      <c r="V3" s="10"/>
      <c r="W3" s="1" t="s">
        <v>4</v>
      </c>
      <c r="X3" s="48">
        <v>46</v>
      </c>
      <c r="Y3" s="48">
        <v>38</v>
      </c>
      <c r="Z3" s="48">
        <v>25</v>
      </c>
      <c r="AA3" s="34">
        <v>2</v>
      </c>
      <c r="AB3" s="9">
        <v>2</v>
      </c>
      <c r="AC3" s="52">
        <f t="shared" ref="AC3:AC6" si="9">IF(X3="","",X3*Y3*Z3/1000000)</f>
        <v>4.3999999999999997E-2</v>
      </c>
      <c r="AD3" s="38">
        <f t="shared" ref="AD3:AD6" si="10">IF(AB3="","",65/AC3*AB3)</f>
        <v>2955</v>
      </c>
      <c r="AE3" s="1">
        <v>2250</v>
      </c>
      <c r="AF3" s="39">
        <f t="shared" si="0"/>
        <v>0.76</v>
      </c>
      <c r="AG3" s="1" t="s">
        <v>69</v>
      </c>
      <c r="AH3" s="40">
        <f t="shared" ref="AH3:AH6" si="11">7.3%+30%</f>
        <v>0.373</v>
      </c>
      <c r="AI3" s="39">
        <f>IF(ISERROR(U3*AH3),"",U3*AH3)</f>
        <v>2.1800000000000002</v>
      </c>
      <c r="AJ3" s="39">
        <f t="shared" si="1"/>
        <v>8.7799999999999994</v>
      </c>
      <c r="AK3" s="40">
        <v>0.01</v>
      </c>
      <c r="AL3" s="39">
        <f t="shared" si="2"/>
        <v>0.12</v>
      </c>
      <c r="AM3" s="40"/>
      <c r="AN3" s="39">
        <f t="shared" si="3"/>
        <v>0</v>
      </c>
      <c r="AO3" s="40"/>
      <c r="AP3" s="39">
        <f t="shared" si="4"/>
        <v>0</v>
      </c>
      <c r="AQ3" s="40"/>
      <c r="AR3" s="39">
        <f t="shared" ref="AR3:AR6" si="12">IF(ISERROR(BE3*AQ3),"",BE3*AQ3)</f>
        <v>0</v>
      </c>
      <c r="AS3" s="1" t="s">
        <v>2</v>
      </c>
      <c r="AT3" s="40">
        <v>5.5E-2</v>
      </c>
      <c r="AU3" s="39">
        <f t="shared" si="5"/>
        <v>0.63</v>
      </c>
      <c r="AV3" s="39"/>
      <c r="AW3" s="40"/>
      <c r="AX3" s="39">
        <f t="shared" ref="AX3:AX6" si="13">IF(ISERROR(BE3*AW3),"",BE3*AW3)</f>
        <v>0</v>
      </c>
      <c r="AY3" s="39"/>
      <c r="AZ3" s="40"/>
      <c r="BA3" s="39">
        <f t="shared" ref="BA3:BA6" si="14">IF(ISERROR(BE3*AZ3),"",BE3*AZ3)</f>
        <v>0</v>
      </c>
      <c r="BB3" s="39">
        <f t="shared" si="6"/>
        <v>0.75</v>
      </c>
      <c r="BC3" s="39">
        <f t="shared" si="7"/>
        <v>9.5299999999999994</v>
      </c>
      <c r="BD3" s="41">
        <f t="shared" si="8"/>
        <v>0.17269999999999999</v>
      </c>
      <c r="BE3" s="10">
        <v>11.52</v>
      </c>
      <c r="BF3" s="10">
        <v>24.99</v>
      </c>
      <c r="BG3" s="41">
        <f t="shared" ref="BG3:BG6" si="15">IF(ISERROR((BF3-BE3)/BF3),"",(BF3-BE3)/BF3)</f>
        <v>0.53900000000000003</v>
      </c>
      <c r="BH3" s="9">
        <v>520</v>
      </c>
      <c r="BI3" s="39">
        <f t="shared" ref="BI3:BI6" si="16">IF(ISERROR(BC3*BH3),"",BC3*BH3)</f>
        <v>4955.6000000000004</v>
      </c>
      <c r="BJ3" s="39">
        <f t="shared" ref="BJ3:BJ6" si="17">IF(ISERROR(BE3*BH3),"",BE3*BH3)</f>
        <v>5990.4</v>
      </c>
    </row>
    <row r="4" spans="1:62" ht="92.25" customHeight="1">
      <c r="A4" s="32">
        <v>3</v>
      </c>
      <c r="B4" s="1"/>
      <c r="C4" s="1"/>
      <c r="D4" s="1" t="s">
        <v>6</v>
      </c>
      <c r="E4" s="1" t="s">
        <v>7</v>
      </c>
      <c r="F4" s="1" t="s">
        <v>5</v>
      </c>
      <c r="G4" s="55" t="s">
        <v>76</v>
      </c>
      <c r="H4" s="55" t="s">
        <v>77</v>
      </c>
      <c r="I4" s="55" t="s">
        <v>78</v>
      </c>
      <c r="J4" s="55" t="s">
        <v>79</v>
      </c>
      <c r="K4" s="54" t="s">
        <v>80</v>
      </c>
      <c r="L4" s="1" t="s">
        <v>71</v>
      </c>
      <c r="M4" s="1" t="s">
        <v>75</v>
      </c>
      <c r="N4" s="1"/>
      <c r="O4" s="56" t="s">
        <v>83</v>
      </c>
      <c r="P4" s="1"/>
      <c r="Q4" s="1" t="s">
        <v>64</v>
      </c>
      <c r="R4" s="33"/>
      <c r="S4" s="34">
        <v>8.1</v>
      </c>
      <c r="T4" s="35">
        <v>0</v>
      </c>
      <c r="U4" s="36">
        <v>6.4</v>
      </c>
      <c r="V4" s="10"/>
      <c r="W4" s="1" t="s">
        <v>4</v>
      </c>
      <c r="X4" s="48">
        <v>46</v>
      </c>
      <c r="Y4" s="48">
        <v>38</v>
      </c>
      <c r="Z4" s="48">
        <v>31</v>
      </c>
      <c r="AA4" s="34">
        <v>2</v>
      </c>
      <c r="AB4" s="37">
        <v>2</v>
      </c>
      <c r="AC4" s="52">
        <f t="shared" si="9"/>
        <v>5.3999999999999999E-2</v>
      </c>
      <c r="AD4" s="38">
        <f t="shared" si="10"/>
        <v>2407</v>
      </c>
      <c r="AE4" s="1">
        <v>2250</v>
      </c>
      <c r="AF4" s="39">
        <f t="shared" si="0"/>
        <v>0.93</v>
      </c>
      <c r="AG4" s="1" t="s">
        <v>69</v>
      </c>
      <c r="AH4" s="40">
        <f t="shared" si="11"/>
        <v>0.373</v>
      </c>
      <c r="AI4" s="39">
        <f t="shared" ref="AI4:AI6" si="18">IF(ISERROR(U4*AH4),"",U4*AH4)</f>
        <v>2.39</v>
      </c>
      <c r="AJ4" s="39">
        <f t="shared" si="1"/>
        <v>9.7200000000000006</v>
      </c>
      <c r="AK4" s="40">
        <v>0.01</v>
      </c>
      <c r="AL4" s="39">
        <f t="shared" si="2"/>
        <v>0.13</v>
      </c>
      <c r="AM4" s="40"/>
      <c r="AN4" s="39">
        <f t="shared" si="3"/>
        <v>0</v>
      </c>
      <c r="AO4" s="40"/>
      <c r="AP4" s="39">
        <f t="shared" si="4"/>
        <v>0</v>
      </c>
      <c r="AQ4" s="40"/>
      <c r="AR4" s="39">
        <f t="shared" si="12"/>
        <v>0</v>
      </c>
      <c r="AS4" s="1" t="s">
        <v>2</v>
      </c>
      <c r="AT4" s="40">
        <v>5.5E-2</v>
      </c>
      <c r="AU4" s="39">
        <f t="shared" si="5"/>
        <v>0.74</v>
      </c>
      <c r="AV4" s="39"/>
      <c r="AW4" s="40"/>
      <c r="AX4" s="39">
        <f t="shared" si="13"/>
        <v>0</v>
      </c>
      <c r="AY4" s="39"/>
      <c r="AZ4" s="40"/>
      <c r="BA4" s="39">
        <f t="shared" si="14"/>
        <v>0</v>
      </c>
      <c r="BB4" s="39">
        <f t="shared" si="6"/>
        <v>0.87</v>
      </c>
      <c r="BC4" s="39">
        <f t="shared" si="7"/>
        <v>10.59</v>
      </c>
      <c r="BD4" s="41">
        <f t="shared" si="8"/>
        <v>0.215</v>
      </c>
      <c r="BE4" s="10">
        <v>13.49</v>
      </c>
      <c r="BF4" s="10">
        <v>27.99</v>
      </c>
      <c r="BG4" s="41">
        <f t="shared" si="15"/>
        <v>0.51800000000000002</v>
      </c>
      <c r="BH4" s="9">
        <v>1040</v>
      </c>
      <c r="BI4" s="39">
        <f t="shared" si="16"/>
        <v>11013.6</v>
      </c>
      <c r="BJ4" s="39">
        <f t="shared" si="17"/>
        <v>14029.6</v>
      </c>
    </row>
    <row r="5" spans="1:62" ht="92.25" customHeight="1">
      <c r="A5" s="32">
        <v>4</v>
      </c>
      <c r="B5" s="1"/>
      <c r="C5" s="1"/>
      <c r="D5" s="1" t="s">
        <v>6</v>
      </c>
      <c r="E5" s="1" t="s">
        <v>7</v>
      </c>
      <c r="F5" s="1" t="s">
        <v>5</v>
      </c>
      <c r="G5" s="55" t="s">
        <v>76</v>
      </c>
      <c r="H5" s="55" t="s">
        <v>77</v>
      </c>
      <c r="I5" s="55" t="s">
        <v>78</v>
      </c>
      <c r="J5" s="55" t="s">
        <v>79</v>
      </c>
      <c r="K5" s="54" t="s">
        <v>80</v>
      </c>
      <c r="L5" s="1" t="s">
        <v>72</v>
      </c>
      <c r="M5" s="1" t="s">
        <v>75</v>
      </c>
      <c r="N5" s="1"/>
      <c r="O5" s="56" t="s">
        <v>84</v>
      </c>
      <c r="P5" s="1"/>
      <c r="Q5" s="1" t="s">
        <v>64</v>
      </c>
      <c r="R5" s="33"/>
      <c r="S5" s="34">
        <v>8.1</v>
      </c>
      <c r="T5" s="35">
        <v>0</v>
      </c>
      <c r="U5" s="36">
        <v>7.6</v>
      </c>
      <c r="V5" s="10"/>
      <c r="W5" s="1" t="s">
        <v>4</v>
      </c>
      <c r="X5" s="48">
        <v>46</v>
      </c>
      <c r="Y5" s="48">
        <v>38</v>
      </c>
      <c r="Z5" s="48">
        <v>37</v>
      </c>
      <c r="AA5" s="34">
        <v>2</v>
      </c>
      <c r="AB5" s="9">
        <v>2</v>
      </c>
      <c r="AC5" s="52">
        <f t="shared" si="9"/>
        <v>6.5000000000000002E-2</v>
      </c>
      <c r="AD5" s="38">
        <f t="shared" si="10"/>
        <v>2000</v>
      </c>
      <c r="AE5" s="1">
        <v>2250</v>
      </c>
      <c r="AF5" s="39">
        <f t="shared" si="0"/>
        <v>1.1299999999999999</v>
      </c>
      <c r="AG5" s="1" t="s">
        <v>69</v>
      </c>
      <c r="AH5" s="40">
        <f t="shared" si="11"/>
        <v>0.373</v>
      </c>
      <c r="AI5" s="39">
        <f t="shared" si="18"/>
        <v>2.83</v>
      </c>
      <c r="AJ5" s="39">
        <f t="shared" si="1"/>
        <v>11.56</v>
      </c>
      <c r="AK5" s="40">
        <v>0.01</v>
      </c>
      <c r="AL5" s="39">
        <f t="shared" si="2"/>
        <v>0.16</v>
      </c>
      <c r="AM5" s="40"/>
      <c r="AN5" s="39">
        <f t="shared" si="3"/>
        <v>0</v>
      </c>
      <c r="AO5" s="40"/>
      <c r="AP5" s="39">
        <f t="shared" si="4"/>
        <v>0</v>
      </c>
      <c r="AQ5" s="40"/>
      <c r="AR5" s="39">
        <f t="shared" si="12"/>
        <v>0</v>
      </c>
      <c r="AS5" s="1" t="s">
        <v>2</v>
      </c>
      <c r="AT5" s="40">
        <v>5.5E-2</v>
      </c>
      <c r="AU5" s="39">
        <f t="shared" si="5"/>
        <v>0.87</v>
      </c>
      <c r="AV5" s="39"/>
      <c r="AW5" s="40"/>
      <c r="AX5" s="39">
        <f t="shared" si="13"/>
        <v>0</v>
      </c>
      <c r="AY5" s="39"/>
      <c r="AZ5" s="40"/>
      <c r="BA5" s="39">
        <f t="shared" si="14"/>
        <v>0</v>
      </c>
      <c r="BB5" s="39">
        <f t="shared" si="6"/>
        <v>1.03</v>
      </c>
      <c r="BC5" s="39">
        <f t="shared" si="7"/>
        <v>12.59</v>
      </c>
      <c r="BD5" s="41">
        <f t="shared" si="8"/>
        <v>0.2006</v>
      </c>
      <c r="BE5" s="10">
        <v>15.75</v>
      </c>
      <c r="BF5" s="10">
        <v>32.99</v>
      </c>
      <c r="BG5" s="41">
        <f t="shared" si="15"/>
        <v>0.52259999999999995</v>
      </c>
      <c r="BH5" s="9">
        <v>520</v>
      </c>
      <c r="BI5" s="39">
        <f t="shared" si="16"/>
        <v>6546.8</v>
      </c>
      <c r="BJ5" s="39">
        <f t="shared" si="17"/>
        <v>8190</v>
      </c>
    </row>
    <row r="6" spans="1:62" ht="92.25" customHeight="1">
      <c r="A6" s="32">
        <v>5</v>
      </c>
      <c r="B6" s="1"/>
      <c r="C6" s="1"/>
      <c r="D6" s="1" t="s">
        <v>6</v>
      </c>
      <c r="E6" s="1" t="s">
        <v>7</v>
      </c>
      <c r="F6" s="1" t="s">
        <v>5</v>
      </c>
      <c r="G6" s="55" t="s">
        <v>76</v>
      </c>
      <c r="H6" s="55" t="s">
        <v>77</v>
      </c>
      <c r="I6" s="55" t="s">
        <v>78</v>
      </c>
      <c r="J6" s="55" t="s">
        <v>79</v>
      </c>
      <c r="K6" s="54" t="s">
        <v>80</v>
      </c>
      <c r="L6" s="1" t="s">
        <v>73</v>
      </c>
      <c r="M6" s="1" t="s">
        <v>75</v>
      </c>
      <c r="N6" s="1"/>
      <c r="O6" s="56" t="s">
        <v>85</v>
      </c>
      <c r="P6" s="1"/>
      <c r="Q6" s="1" t="s">
        <v>64</v>
      </c>
      <c r="R6" s="33"/>
      <c r="S6" s="34">
        <v>8.1</v>
      </c>
      <c r="T6" s="35">
        <v>0</v>
      </c>
      <c r="U6" s="36">
        <v>7.6</v>
      </c>
      <c r="V6" s="10"/>
      <c r="W6" s="1" t="s">
        <v>4</v>
      </c>
      <c r="X6" s="48">
        <v>46</v>
      </c>
      <c r="Y6" s="48">
        <v>38</v>
      </c>
      <c r="Z6" s="48">
        <v>37</v>
      </c>
      <c r="AA6" s="34">
        <v>2</v>
      </c>
      <c r="AB6" s="37">
        <v>2</v>
      </c>
      <c r="AC6" s="52">
        <f t="shared" si="9"/>
        <v>6.5000000000000002E-2</v>
      </c>
      <c r="AD6" s="38">
        <f t="shared" si="10"/>
        <v>2000</v>
      </c>
      <c r="AE6" s="1">
        <v>2250</v>
      </c>
      <c r="AF6" s="39">
        <f t="shared" si="0"/>
        <v>1.1299999999999999</v>
      </c>
      <c r="AG6" s="1" t="s">
        <v>74</v>
      </c>
      <c r="AH6" s="40">
        <f t="shared" si="11"/>
        <v>0.373</v>
      </c>
      <c r="AI6" s="39">
        <f t="shared" si="18"/>
        <v>2.83</v>
      </c>
      <c r="AJ6" s="39">
        <f t="shared" si="1"/>
        <v>11.56</v>
      </c>
      <c r="AK6" s="40">
        <v>0.01</v>
      </c>
      <c r="AL6" s="39">
        <f t="shared" si="2"/>
        <v>0.16</v>
      </c>
      <c r="AM6" s="40"/>
      <c r="AN6" s="39">
        <f t="shared" si="3"/>
        <v>0</v>
      </c>
      <c r="AO6" s="40"/>
      <c r="AP6" s="39">
        <f t="shared" si="4"/>
        <v>0</v>
      </c>
      <c r="AQ6" s="40"/>
      <c r="AR6" s="39">
        <f t="shared" si="12"/>
        <v>0</v>
      </c>
      <c r="AS6" s="1" t="s">
        <v>2</v>
      </c>
      <c r="AT6" s="40">
        <v>5.5E-2</v>
      </c>
      <c r="AU6" s="39">
        <f t="shared" si="5"/>
        <v>0.87</v>
      </c>
      <c r="AV6" s="39"/>
      <c r="AW6" s="40"/>
      <c r="AX6" s="39">
        <f t="shared" si="13"/>
        <v>0</v>
      </c>
      <c r="AY6" s="39"/>
      <c r="AZ6" s="40"/>
      <c r="BA6" s="39">
        <f t="shared" si="14"/>
        <v>0</v>
      </c>
      <c r="BB6" s="39">
        <f t="shared" si="6"/>
        <v>1.03</v>
      </c>
      <c r="BC6" s="39">
        <f t="shared" si="7"/>
        <v>12.59</v>
      </c>
      <c r="BD6" s="41">
        <f t="shared" si="8"/>
        <v>0.2006</v>
      </c>
      <c r="BE6" s="10">
        <v>15.75</v>
      </c>
      <c r="BF6" s="10">
        <v>32.99</v>
      </c>
      <c r="BG6" s="41">
        <f t="shared" si="15"/>
        <v>0.52259999999999995</v>
      </c>
      <c r="BH6" s="9">
        <v>130</v>
      </c>
      <c r="BI6" s="39">
        <f t="shared" si="16"/>
        <v>1636.7</v>
      </c>
      <c r="BJ6" s="39">
        <f t="shared" si="17"/>
        <v>2047.5</v>
      </c>
    </row>
  </sheetData>
  <sheetProtection insertRows="0" deleteRows="0" sort="0"/>
  <protectedRanges>
    <protectedRange sqref="BF2:BH6 AQ1:AR1 AV1 AY1 L7:BA241 A2:J241 L2:N6 P2:BD6" name="Range1"/>
    <protectedRange sqref="K2:K246" name="Range1_1"/>
  </protectedRanges>
  <phoneticPr fontId="7" type="noConversion"/>
  <pageMargins left="0.7" right="0.7" top="0.75" bottom="0.75" header="0.3" footer="0.3"/>
  <pageSetup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8421AC4-1A6B-4E07-834C-8AF6D0E92497}">
          <x14:formula1>
            <xm:f>#REF!</xm:f>
          </x14:formula1>
          <xm:sqref>D2:D6</xm:sqref>
        </x14:dataValidation>
        <x14:dataValidation type="list" allowBlank="1" showInputMessage="1" showErrorMessage="1" xr:uid="{C485FEDA-ECD3-4962-A021-161D11B4C4E8}">
          <x14:formula1>
            <xm:f>#REF!</xm:f>
          </x14:formula1>
          <xm:sqref>W2:W6</xm:sqref>
        </x14:dataValidation>
        <x14:dataValidation type="list" allowBlank="1" showInputMessage="1" showErrorMessage="1" xr:uid="{F10C304B-6476-4A91-B62D-192B8AF01577}">
          <x14:formula1>
            <xm:f>#REF!</xm:f>
          </x14:formula1>
          <xm:sqref>Q2:Q6</xm:sqref>
        </x14:dataValidation>
        <x14:dataValidation type="list" allowBlank="1" showInputMessage="1" showErrorMessage="1" xr:uid="{72703F0A-A429-4A1E-8AE8-FB41B2E00FBF}">
          <x14:formula1>
            <xm:f>#REF!</xm:f>
          </x14:formula1>
          <xm:sqref>E2:E6</xm:sqref>
        </x14:dataValidation>
        <x14:dataValidation type="list" allowBlank="1" showInputMessage="1" showErrorMessage="1" xr:uid="{77C09F6C-C4A2-4718-98B9-1560C8572497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2025-11-04T07:56:51Z</dcterms:modified>
</cp:coreProperties>
</file>