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D19" i="1" l="1"/>
  <c r="BA19" i="1"/>
  <c r="AU19" i="1"/>
  <c r="AR19" i="1"/>
  <c r="AP19" i="1"/>
  <c r="AN19" i="1"/>
  <c r="AL19" i="1"/>
  <c r="AV19" i="1" s="1"/>
  <c r="AI19" i="1"/>
  <c r="AB19" i="1"/>
  <c r="AD19" i="1" s="1"/>
  <c r="AF19" i="1" s="1"/>
  <c r="BD18" i="1"/>
  <c r="BA18" i="1"/>
  <c r="AU18" i="1"/>
  <c r="AR18" i="1"/>
  <c r="AP18" i="1"/>
  <c r="AN18" i="1"/>
  <c r="AL18" i="1"/>
  <c r="AV18" i="1" s="1"/>
  <c r="AI18" i="1"/>
  <c r="AB18" i="1"/>
  <c r="AD18" i="1" s="1"/>
  <c r="AF18" i="1" s="1"/>
  <c r="AJ18" i="1" s="1"/>
  <c r="BD17" i="1"/>
  <c r="BA17" i="1"/>
  <c r="AU17" i="1"/>
  <c r="AR17" i="1"/>
  <c r="AP17" i="1"/>
  <c r="AN17" i="1"/>
  <c r="AL17" i="1"/>
  <c r="AI17" i="1"/>
  <c r="AB17" i="1"/>
  <c r="AD17" i="1" s="1"/>
  <c r="AF17" i="1" s="1"/>
  <c r="AJ17" i="1" s="1"/>
  <c r="BD16" i="1"/>
  <c r="BA16" i="1"/>
  <c r="AU16" i="1"/>
  <c r="AR16" i="1"/>
  <c r="AP16" i="1"/>
  <c r="AN16" i="1"/>
  <c r="AL16" i="1"/>
  <c r="AI16" i="1"/>
  <c r="AB16" i="1"/>
  <c r="AD16" i="1" s="1"/>
  <c r="AF16" i="1" s="1"/>
  <c r="AJ16" i="1" s="1"/>
  <c r="BD15" i="1"/>
  <c r="BA15" i="1"/>
  <c r="AU15" i="1"/>
  <c r="AR15" i="1"/>
  <c r="AP15" i="1"/>
  <c r="AN15" i="1"/>
  <c r="AL15" i="1"/>
  <c r="AV15" i="1" s="1"/>
  <c r="AI15" i="1"/>
  <c r="AB15" i="1"/>
  <c r="AD15" i="1" s="1"/>
  <c r="AF15" i="1" s="1"/>
  <c r="BD14" i="1"/>
  <c r="BA14" i="1"/>
  <c r="AU14" i="1"/>
  <c r="AR14" i="1"/>
  <c r="AP14" i="1"/>
  <c r="AN14" i="1"/>
  <c r="AL14" i="1"/>
  <c r="AV14" i="1" s="1"/>
  <c r="AI14" i="1"/>
  <c r="AB14" i="1"/>
  <c r="AD14" i="1" s="1"/>
  <c r="AF14" i="1" s="1"/>
  <c r="AJ14" i="1" s="1"/>
  <c r="BD13" i="1"/>
  <c r="BA13" i="1"/>
  <c r="AU13" i="1"/>
  <c r="AR13" i="1"/>
  <c r="AP13" i="1"/>
  <c r="AN13" i="1"/>
  <c r="AL13" i="1"/>
  <c r="AI13" i="1"/>
  <c r="AB13" i="1"/>
  <c r="AD13" i="1" s="1"/>
  <c r="AF13" i="1" s="1"/>
  <c r="AJ13" i="1" s="1"/>
  <c r="BD12" i="1"/>
  <c r="BA12" i="1"/>
  <c r="AU12" i="1"/>
  <c r="AR12" i="1"/>
  <c r="AP12" i="1"/>
  <c r="AN12" i="1"/>
  <c r="AL12" i="1"/>
  <c r="AI12" i="1"/>
  <c r="AB12" i="1"/>
  <c r="AD12" i="1" s="1"/>
  <c r="AF12" i="1" s="1"/>
  <c r="AJ12" i="1" s="1"/>
  <c r="BD11" i="1"/>
  <c r="BA11" i="1"/>
  <c r="AU11" i="1"/>
  <c r="AR11" i="1"/>
  <c r="AP11" i="1"/>
  <c r="AN11" i="1"/>
  <c r="AL11" i="1"/>
  <c r="AV11" i="1" s="1"/>
  <c r="AI11" i="1"/>
  <c r="AB11" i="1"/>
  <c r="AD11" i="1" s="1"/>
  <c r="AF11" i="1" s="1"/>
  <c r="BD10" i="1"/>
  <c r="BA10" i="1"/>
  <c r="AU10" i="1"/>
  <c r="AR10" i="1"/>
  <c r="AP10" i="1"/>
  <c r="AN10" i="1"/>
  <c r="AL10" i="1"/>
  <c r="AV10" i="1" s="1"/>
  <c r="AI10" i="1"/>
  <c r="AB10" i="1"/>
  <c r="AD10" i="1" s="1"/>
  <c r="AF10" i="1" s="1"/>
  <c r="AJ10" i="1" s="1"/>
  <c r="BD9" i="1"/>
  <c r="BA9" i="1"/>
  <c r="AU9" i="1"/>
  <c r="AR9" i="1"/>
  <c r="AP9" i="1"/>
  <c r="AN9" i="1"/>
  <c r="AL9" i="1"/>
  <c r="AI9" i="1"/>
  <c r="AB9" i="1"/>
  <c r="AD9" i="1" s="1"/>
  <c r="AF9" i="1" s="1"/>
  <c r="AJ9" i="1" s="1"/>
  <c r="BD8" i="1"/>
  <c r="BA8" i="1"/>
  <c r="AU8" i="1"/>
  <c r="AR8" i="1"/>
  <c r="AP8" i="1"/>
  <c r="AN8" i="1"/>
  <c r="AL8" i="1"/>
  <c r="AI8" i="1"/>
  <c r="AB8" i="1"/>
  <c r="AD8" i="1" s="1"/>
  <c r="AF8" i="1" s="1"/>
  <c r="AJ8" i="1" s="1"/>
  <c r="BD7" i="1"/>
  <c r="BA7" i="1"/>
  <c r="AU7" i="1"/>
  <c r="AR7" i="1"/>
  <c r="AP7" i="1"/>
  <c r="AN7" i="1"/>
  <c r="AL7" i="1"/>
  <c r="AV7" i="1" s="1"/>
  <c r="AI7" i="1"/>
  <c r="AB7" i="1"/>
  <c r="AD7" i="1" s="1"/>
  <c r="AF7" i="1" s="1"/>
  <c r="BD6" i="1"/>
  <c r="BA6" i="1"/>
  <c r="AU6" i="1"/>
  <c r="AR6" i="1"/>
  <c r="AP6" i="1"/>
  <c r="AN6" i="1"/>
  <c r="AL6" i="1"/>
  <c r="AV6" i="1" s="1"/>
  <c r="AI6" i="1"/>
  <c r="AB6" i="1"/>
  <c r="AD6" i="1" s="1"/>
  <c r="AF6" i="1" s="1"/>
  <c r="AJ6" i="1" s="1"/>
  <c r="BD5" i="1"/>
  <c r="BA5" i="1"/>
  <c r="AU5" i="1"/>
  <c r="AR5" i="1"/>
  <c r="AP5" i="1"/>
  <c r="AN5" i="1"/>
  <c r="AL5" i="1"/>
  <c r="AI5" i="1"/>
  <c r="AB5" i="1"/>
  <c r="AD5" i="1" s="1"/>
  <c r="AF5" i="1" s="1"/>
  <c r="AJ5" i="1" s="1"/>
  <c r="BD4" i="1"/>
  <c r="BA4" i="1"/>
  <c r="AU4" i="1"/>
  <c r="AR4" i="1"/>
  <c r="AP4" i="1"/>
  <c r="AN4" i="1"/>
  <c r="AL4" i="1"/>
  <c r="AI4" i="1"/>
  <c r="AB4" i="1"/>
  <c r="AD4" i="1" s="1"/>
  <c r="AF4" i="1" s="1"/>
  <c r="AJ4" i="1" s="1"/>
  <c r="BD3" i="1"/>
  <c r="BA3" i="1"/>
  <c r="AU3" i="1"/>
  <c r="AR3" i="1"/>
  <c r="AP3" i="1"/>
  <c r="AN3" i="1"/>
  <c r="AL3" i="1"/>
  <c r="AV3" i="1" s="1"/>
  <c r="AI3" i="1"/>
  <c r="AB3" i="1"/>
  <c r="AD3" i="1" s="1"/>
  <c r="AF3" i="1" s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W12" i="1" l="1"/>
  <c r="BC12" i="1" s="1"/>
  <c r="AV2" i="1"/>
  <c r="AW9" i="1"/>
  <c r="BC9" i="1" s="1"/>
  <c r="AW13" i="1"/>
  <c r="BC13" i="1" s="1"/>
  <c r="AV4" i="1"/>
  <c r="AW4" i="1" s="1"/>
  <c r="AW6" i="1"/>
  <c r="AV8" i="1"/>
  <c r="AW8" i="1" s="1"/>
  <c r="AW10" i="1"/>
  <c r="AV12" i="1"/>
  <c r="AW14" i="1"/>
  <c r="AV16" i="1"/>
  <c r="AW16" i="1" s="1"/>
  <c r="AW18" i="1"/>
  <c r="AJ3" i="1"/>
  <c r="AW3" i="1" s="1"/>
  <c r="AV5" i="1"/>
  <c r="AW5" i="1" s="1"/>
  <c r="AJ7" i="1"/>
  <c r="AW7" i="1" s="1"/>
  <c r="BC7" i="1" s="1"/>
  <c r="AV9" i="1"/>
  <c r="AJ11" i="1"/>
  <c r="AW11" i="1" s="1"/>
  <c r="AV13" i="1"/>
  <c r="AJ15" i="1"/>
  <c r="AW15" i="1" s="1"/>
  <c r="BC15" i="1" s="1"/>
  <c r="AV17" i="1"/>
  <c r="AW17" i="1" s="1"/>
  <c r="AJ19" i="1"/>
  <c r="AW19" i="1" s="1"/>
  <c r="AX13" i="1"/>
  <c r="BC6" i="1"/>
  <c r="AX6" i="1"/>
  <c r="BC10" i="1"/>
  <c r="AX10" i="1"/>
  <c r="BC14" i="1"/>
  <c r="AX14" i="1"/>
  <c r="BC18" i="1"/>
  <c r="AX18" i="1"/>
  <c r="BC3" i="1"/>
  <c r="AX3" i="1"/>
  <c r="BC11" i="1"/>
  <c r="AX11" i="1"/>
  <c r="BC19" i="1"/>
  <c r="AX19" i="1"/>
  <c r="AW2" i="1"/>
  <c r="AX12" i="1"/>
  <c r="BC17" i="1" l="1"/>
  <c r="AX17" i="1"/>
  <c r="AX16" i="1"/>
  <c r="BC16" i="1"/>
  <c r="AX8" i="1"/>
  <c r="BC8" i="1"/>
  <c r="BC5" i="1"/>
  <c r="AX5" i="1"/>
  <c r="BC4" i="1"/>
  <c r="AX4" i="1"/>
  <c r="AX15" i="1"/>
  <c r="AX7" i="1"/>
  <c r="AX9" i="1"/>
  <c r="BC2" i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R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POE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<sst xmlns="http://schemas.openxmlformats.org/spreadsheetml/2006/main" count="317" uniqueCount="162">
  <si>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</si>
  <si>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</si>
  <si>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</si>
  <si>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</si>
  <si>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</si>
  <si>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</si>
  <si>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</si>
  <si>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</si>
  <si>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</si>
  <si>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</si>
  <si>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Blue</t>
  </si>
  <si>
    <t>Vendor</t>
  </si>
  <si>
    <t>Line No.</t>
  </si>
  <si>
    <t>Photo</t>
  </si>
  <si>
    <t>VIN/Art No.</t>
  </si>
  <si>
    <t>Item Description</t>
  </si>
  <si>
    <t>Fabrication</t>
    <phoneticPr fontId="3" type="noConversion"/>
  </si>
  <si>
    <t>Opacity</t>
  </si>
  <si>
    <t>Size/Spec.</t>
  </si>
  <si>
    <t>UPC</t>
  </si>
  <si>
    <t>Customer Item#</t>
  </si>
  <si>
    <t>Unit of Measure</t>
  </si>
  <si>
    <t>UCCPM Price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</si>
  <si>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</si>
  <si>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</si>
  <si>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</si>
  <si>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</si>
  <si>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</si>
  <si>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</si>
  <si>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</si>
  <si>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</si>
  <si>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</si>
  <si>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</si>
  <si>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</si>
  <si>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</si>
  <si>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</si>
  <si>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</si>
  <si>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</si>
  <si>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</si>
  <si>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</si>
  <si>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</si>
  <si>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</si>
  <si>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</si>
  <si>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</si>
  <si>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</si>
  <si>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</si>
  <si>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</si>
  <si>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</si>
  <si>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</si>
  <si>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POE Load $</t>
  </si>
  <si>
    <t>POE Cost with Load $</t>
  </si>
  <si>
    <t>JLA POE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</si>
  <si>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</si>
  <si>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</si>
  <si>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</si>
  <si>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</si>
  <si>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</si>
  <si>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</si>
  <si>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</t>
  </si>
  <si>
    <t>Beautyrest 5.5%</t>
  </si>
  <si>
    <t>WINDOW PANEL</t>
  </si>
  <si>
    <t>Minor</t>
  </si>
  <si>
    <t xml:space="preserve">100% polyester </t>
  </si>
  <si>
    <t xml:space="preserve">room darkening </t>
  </si>
  <si>
    <t xml:space="preserve"> 37x84"(2) Grommet</t>
  </si>
  <si>
    <t>Black w/ Black Grommet</t>
  </si>
  <si>
    <t>Pair</t>
  </si>
  <si>
    <t>6303.92.2010</t>
  </si>
  <si>
    <t>100% polyester piece dyed Jacquard window panel</t>
    <phoneticPr fontId="3" type="noConversion"/>
  </si>
  <si>
    <t xml:space="preserve">320gsm piece dyed Jacquard </t>
    <phoneticPr fontId="3" type="noConversion"/>
  </si>
  <si>
    <t xml:space="preserve">100% polyester 320gsm thermal weave, piece dyed Jacquard black grommets </t>
    <phoneticPr fontId="3" type="noConversion"/>
  </si>
  <si>
    <t>Charcoal</t>
  </si>
  <si>
    <t>Serta</t>
  </si>
  <si>
    <t>Serta 5.5%</t>
  </si>
  <si>
    <t xml:space="preserve">Monna alternative GD6310 </t>
  </si>
  <si>
    <t>100% polyester 300GSM thermal window panel</t>
    <phoneticPr fontId="3" type="noConversion"/>
  </si>
  <si>
    <t xml:space="preserve">300gsm thermal </t>
  </si>
  <si>
    <t xml:space="preserve">100% polyester 300GSM thermal </t>
    <phoneticPr fontId="3" type="noConversion"/>
  </si>
  <si>
    <t>Linen</t>
    <phoneticPr fontId="3" type="noConversion"/>
  </si>
  <si>
    <t>Porter</t>
  </si>
  <si>
    <t>100% polyester 260GSM thermal window panel</t>
    <phoneticPr fontId="3" type="noConversion"/>
  </si>
  <si>
    <t xml:space="preserve">260gsm thermal </t>
  </si>
  <si>
    <t xml:space="preserve">100% polyester 260GSM thermal </t>
    <phoneticPr fontId="3" type="noConversion"/>
  </si>
  <si>
    <t xml:space="preserve">Blue </t>
    <phoneticPr fontId="3" type="noConversion"/>
  </si>
  <si>
    <t xml:space="preserve">Lana solid </t>
  </si>
  <si>
    <t>100% polyester 210GSM poly linen window panel</t>
    <phoneticPr fontId="3" type="noConversion"/>
  </si>
  <si>
    <t>210gsm poly linen+TBO liner</t>
    <phoneticPr fontId="3" type="noConversion"/>
  </si>
  <si>
    <t>100% polyester 210GSM poly linen+TBO liner (MF+TPU+1pass foaming )</t>
    <phoneticPr fontId="3" type="noConversion"/>
  </si>
  <si>
    <t>100% polyester, solid</t>
    <phoneticPr fontId="3" type="noConversion"/>
  </si>
  <si>
    <t xml:space="preserve">total blackout </t>
  </si>
  <si>
    <t xml:space="preserve">Luna </t>
  </si>
  <si>
    <t>100% polyester 170GSM +TBO liner window panel</t>
    <phoneticPr fontId="3" type="noConversion"/>
  </si>
  <si>
    <t xml:space="preserve">170gsm +TBO liner </t>
  </si>
  <si>
    <t xml:space="preserve">100% polyester 170GSM +TBO liner </t>
    <phoneticPr fontId="3" type="noConversion"/>
  </si>
  <si>
    <t>Linen</t>
    <phoneticPr fontId="3" type="noConversion"/>
  </si>
  <si>
    <t>Westpoint</t>
  </si>
  <si>
    <t>100% polyester window panel</t>
    <phoneticPr fontId="3" type="noConversion"/>
  </si>
  <si>
    <t>210gsm,  liner+magnets</t>
    <phoneticPr fontId="3" type="noConversion"/>
  </si>
  <si>
    <t xml:space="preserve">100% polyester 210gsm, Lined with 75gsm MF+2pass Foaming LINER+4pairs magnets each panel </t>
    <phoneticPr fontId="3" type="noConversion"/>
  </si>
  <si>
    <t>Grey</t>
    <phoneticPr fontId="3" type="noConversion"/>
  </si>
  <si>
    <t xml:space="preserve">Thomas </t>
  </si>
  <si>
    <t>100% polyester 180GSM+TPU+MF  window panel</t>
    <phoneticPr fontId="3" type="noConversion"/>
  </si>
  <si>
    <t>180gsm+TPU+MF</t>
  </si>
  <si>
    <t>100% polyester 180GSM+TPU+MF</t>
    <phoneticPr fontId="3" type="noConversion"/>
  </si>
  <si>
    <t>100% polyester</t>
  </si>
  <si>
    <t xml:space="preserve"> 37x84"(4) Grommet</t>
  </si>
  <si>
    <t>Set</t>
  </si>
  <si>
    <t>Sage</t>
    <phoneticPr fontId="3" type="noConversion"/>
  </si>
  <si>
    <t>Mallen original</t>
  </si>
  <si>
    <t>100% polyester 115gsm yarn dyed window panel</t>
    <phoneticPr fontId="3" type="noConversion"/>
  </si>
  <si>
    <t>115gsm yarn dyed+TPU</t>
    <phoneticPr fontId="3" type="noConversion"/>
  </si>
  <si>
    <r>
      <t>100% polyester 115gsm yarn dyed+TPU+115GSM yarn dyed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prewash fabric</t>
    </r>
    <phoneticPr fontId="3" type="noConversion"/>
  </si>
  <si>
    <t>100% polyester, yarn dyed</t>
    <phoneticPr fontId="3" type="noConversion"/>
  </si>
  <si>
    <t xml:space="preserve">Mallen alternative GD4640  </t>
  </si>
  <si>
    <t>105gsm yarn dyed+TPU</t>
    <phoneticPr fontId="3" type="noConversion"/>
  </si>
  <si>
    <t>100% polyester 105gsm yarn dyed+TPU+105GSM yarn dyed, no wash</t>
    <phoneticPr fontId="3" type="noConversion"/>
  </si>
  <si>
    <t xml:space="preserve">Luton original </t>
  </si>
  <si>
    <t>100% polyester 200gsm window panel</t>
    <phoneticPr fontId="3" type="noConversion"/>
  </si>
  <si>
    <t>200gsm Fabric with coating</t>
    <phoneticPr fontId="3" type="noConversion"/>
  </si>
  <si>
    <t>100% polyester 200gsm Fabric with 80gsm coating+55gsm</t>
    <phoneticPr fontId="3" type="noConversion"/>
  </si>
  <si>
    <t xml:space="preserve">Luton alternative JDLINEN </t>
  </si>
  <si>
    <t>100% polyester 160GSM window panel</t>
    <phoneticPr fontId="3" type="noConversion"/>
  </si>
  <si>
    <t xml:space="preserve">160gsm+2pass grey foaming </t>
  </si>
  <si>
    <t xml:space="preserve">100% polyester 160GSM+2pass grey foaming </t>
    <phoneticPr fontId="3" type="noConversion"/>
  </si>
  <si>
    <t xml:space="preserve">blackout </t>
  </si>
  <si>
    <t xml:space="preserve"> 37x84"(4) Grommet</t>
    <phoneticPr fontId="3" type="noConversion"/>
  </si>
  <si>
    <t>Wendy Bellissimo Home</t>
  </si>
  <si>
    <t xml:space="preserve">Lana PINCH PLEAT </t>
  </si>
  <si>
    <t>95%poly 5% linen 210G poly linen window panel</t>
    <phoneticPr fontId="3" type="noConversion"/>
  </si>
  <si>
    <t xml:space="preserve">210gsm poly linen solid </t>
    <phoneticPr fontId="3" type="noConversion"/>
  </si>
  <si>
    <t xml:space="preserve">95%poly 5% linen 210G poly linen solid with MF liner  </t>
    <phoneticPr fontId="3" type="noConversion"/>
  </si>
  <si>
    <t>95%poly 5% linen, digital printed</t>
    <phoneticPr fontId="3" type="noConversion"/>
  </si>
  <si>
    <t xml:space="preserve">light filtering </t>
  </si>
  <si>
    <t xml:space="preserve"> 40x84"(2) pinch pleat with clip </t>
    <phoneticPr fontId="3" type="noConversion"/>
  </si>
  <si>
    <t>ALANA</t>
  </si>
  <si>
    <t>95%poly 5% linen 210GSM digital print window panel</t>
    <phoneticPr fontId="3" type="noConversion"/>
  </si>
  <si>
    <t xml:space="preserve">210gsm poly linen digital </t>
    <phoneticPr fontId="3" type="noConversion"/>
  </si>
  <si>
    <t xml:space="preserve">95%poly 5% linen 210GSM poly linen digital print </t>
    <phoneticPr fontId="3" type="noConversion"/>
  </si>
  <si>
    <t xml:space="preserve"> 37x84"(2) rod pocket+back tabs </t>
  </si>
  <si>
    <t>Dusty blue</t>
  </si>
  <si>
    <t>210gsm poly linen digital</t>
    <phoneticPr fontId="3" type="noConversion"/>
  </si>
  <si>
    <t>Isabela</t>
  </si>
  <si>
    <t>Neutral</t>
  </si>
  <si>
    <t xml:space="preserve"> 37x84"(2) rod pocket+back tabs </t>
    <phoneticPr fontId="3" type="noConversion"/>
  </si>
  <si>
    <t>ST40-4750</t>
  </si>
  <si>
    <t>ST40-4751</t>
  </si>
  <si>
    <t>ST40-4752</t>
  </si>
  <si>
    <t>ST40-4753</t>
  </si>
  <si>
    <t>ST40-4754</t>
  </si>
  <si>
    <t>ST40-4755</t>
  </si>
  <si>
    <t>ST40-4749</t>
    <phoneticPr fontId="3" type="noConversion"/>
  </si>
  <si>
    <t>BR40-5340</t>
    <phoneticPr fontId="10" type="noConversion"/>
  </si>
  <si>
    <t>BR40-5341</t>
  </si>
  <si>
    <t>BR40-5342</t>
  </si>
  <si>
    <t>BR40-5343</t>
  </si>
  <si>
    <t>BR40-5344</t>
  </si>
  <si>
    <t>BR40-5345</t>
  </si>
  <si>
    <t>BCF40-4082</t>
    <phoneticPr fontId="4" type="noConversion"/>
  </si>
  <si>
    <t>BCF40-4083</t>
  </si>
  <si>
    <t>BCF40-4084</t>
  </si>
  <si>
    <t>BCF40-4085</t>
  </si>
  <si>
    <t>BCF40-4086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</si>
</sst>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[$￥-804]#,##0.00;[Red][$￥-804]#,##0.00"/>
    <numFmt numFmtId="180" formatCode="&quot;$&quot;#,##0.00"/>
    <numFmt numFmtId="181" formatCode="0.0"/>
    <numFmt numFmtId="182" formatCode="0.000"/>
    <numFmt numFmtId="183" formatCode="0.0%"/>
    <numFmt numFmtId="184" formatCode="_([$$-409]* #,##0.00_);_([$$-409]* \(#,##0.00\);_([$$-409]* &quot;-&quot;??_);_(@_)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微软雅黑"/>
      <family val="2"/>
      <charset val="134"/>
    </font>
    <font>
      <sz val="8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Border="1" applyAlignment="1"/>
    <xf numFmtId="0" fontId="0" fillId="2" borderId="0" xfId="0" applyFill="1" applyAlignment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3" applyFont="1" applyFill="1" applyBorder="1" applyAlignment="1">
      <alignment horizontal="center"/>
    </xf>
    <xf numFmtId="2" fontId="7" fillId="5" borderId="1" xfId="4" applyNumberFormat="1" applyFont="1" applyFill="1" applyBorder="1" applyAlignment="1"/>
    <xf numFmtId="180" fontId="5" fillId="6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8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82" fontId="8" fillId="0" borderId="1" xfId="4" applyNumberFormat="1" applyFont="1" applyBorder="1" applyAlignment="1"/>
    <xf numFmtId="1" fontId="7" fillId="0" borderId="1" xfId="4" applyNumberFormat="1" applyFont="1" applyBorder="1" applyAlignment="1"/>
    <xf numFmtId="1" fontId="8" fillId="0" borderId="1" xfId="4" applyNumberFormat="1" applyFont="1" applyBorder="1" applyAlignment="1"/>
    <xf numFmtId="180" fontId="8" fillId="0" borderId="1" xfId="4" applyNumberFormat="1" applyFont="1" applyBorder="1" applyAlignment="1"/>
    <xf numFmtId="10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80" fontId="8" fillId="7" borderId="1" xfId="4" applyNumberFormat="1" applyFont="1" applyFill="1" applyBorder="1" applyAlignment="1"/>
    <xf numFmtId="10" fontId="8" fillId="7" borderId="1" xfId="4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180" fontId="5" fillId="7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2" fillId="0" borderId="1" xfId="3" applyBorder="1" applyAlignment="1"/>
    <xf numFmtId="180" fontId="0" fillId="0" borderId="1" xfId="0" applyNumberFormat="1" applyBorder="1" applyAlignment="1"/>
    <xf numFmtId="180" fontId="0" fillId="0" borderId="2" xfId="0" applyNumberFormat="1" applyBorder="1" applyAlignment="1"/>
    <xf numFmtId="181" fontId="0" fillId="0" borderId="1" xfId="0" applyNumberFormat="1" applyBorder="1" applyAlignment="1"/>
    <xf numFmtId="1" fontId="2" fillId="0" borderId="1" xfId="0" applyNumberFormat="1" applyFont="1" applyBorder="1" applyAlignment="1"/>
    <xf numFmtId="182" fontId="0" fillId="9" borderId="1" xfId="0" applyNumberFormat="1" applyFill="1" applyBorder="1" applyAlignment="1"/>
    <xf numFmtId="1" fontId="0" fillId="0" borderId="1" xfId="0" applyNumberFormat="1" applyBorder="1" applyAlignment="1"/>
    <xf numFmtId="1" fontId="0" fillId="9" borderId="1" xfId="0" applyNumberFormat="1" applyFill="1" applyBorder="1" applyAlignment="1"/>
    <xf numFmtId="180" fontId="0" fillId="9" borderId="1" xfId="0" applyNumberFormat="1" applyFill="1" applyBorder="1" applyAlignment="1"/>
    <xf numFmtId="183" fontId="0" fillId="0" borderId="1" xfId="0" applyNumberFormat="1" applyBorder="1" applyAlignment="1"/>
    <xf numFmtId="10" fontId="0" fillId="0" borderId="1" xfId="0" applyNumberFormat="1" applyBorder="1" applyAlignment="1"/>
    <xf numFmtId="49" fontId="0" fillId="0" borderId="1" xfId="0" applyNumberFormat="1" applyBorder="1" applyAlignment="1"/>
    <xf numFmtId="10" fontId="0" fillId="9" borderId="1" xfId="5" applyNumberFormat="1" applyFont="1" applyFill="1" applyBorder="1" applyAlignment="1"/>
    <xf numFmtId="3" fontId="0" fillId="0" borderId="1" xfId="0" applyNumberFormat="1" applyBorder="1" applyAlignment="1"/>
    <xf numFmtId="180" fontId="0" fillId="9" borderId="1" xfId="5" applyNumberFormat="1" applyFont="1" applyFill="1" applyBorder="1" applyAlignment="1"/>
    <xf numFmtId="2" fontId="0" fillId="0" borderId="1" xfId="0" applyNumberFormat="1" applyBorder="1" applyAlignment="1"/>
    <xf numFmtId="0" fontId="1" fillId="0" borderId="1" xfId="0" applyFont="1" applyBorder="1"/>
    <xf numFmtId="184" fontId="1" fillId="4" borderId="1" xfId="0" applyNumberFormat="1" applyFont="1" applyFill="1" applyBorder="1"/>
    <xf numFmtId="49" fontId="11" fillId="10" borderId="1" xfId="0" applyNumberFormat="1" applyFont="1" applyFill="1" applyBorder="1"/>
  </cellXfs>
  <cellStyles count="6">
    <cellStyle name="Normal 2" xfId="3"/>
    <cellStyle name="Normal 2 18 2" xfId="4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5%20window%20commitment%2011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9"/>
  <sheetViews>
    <sheetView tabSelected="1" topLeftCell="F1" workbookViewId="0">
      <selection activeCell="P15" sqref="P15:P19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6" s="26" customFormat="1" ht="63.6" customHeight="1" x14ac:dyDescent="0.25">
      <c r="A1" s="3" t="s">
        <v>11</v>
      </c>
      <c r="B1" s="4" t="s">
        <v>12</v>
      </c>
      <c r="C1" s="4" t="s">
        <v>13</v>
      </c>
      <c r="D1" s="5" t="s">
        <v>14</v>
      </c>
      <c r="E1" s="6" t="s">
        <v>3</v>
      </c>
      <c r="F1" s="6" t="s">
        <v>2</v>
      </c>
      <c r="G1" s="7" t="s">
        <v>4</v>
      </c>
      <c r="H1" s="5" t="s">
        <v>5</v>
      </c>
      <c r="I1" s="8" t="s">
        <v>15</v>
      </c>
      <c r="J1" s="9" t="s">
        <v>1</v>
      </c>
      <c r="K1" s="8" t="s">
        <v>16</v>
      </c>
      <c r="L1" s="9" t="s">
        <v>6</v>
      </c>
      <c r="M1" s="5" t="s">
        <v>17</v>
      </c>
      <c r="N1" s="8" t="s">
        <v>18</v>
      </c>
      <c r="O1" s="8" t="s">
        <v>7</v>
      </c>
      <c r="P1" s="5" t="s">
        <v>0</v>
      </c>
      <c r="Q1" s="5" t="s">
        <v>19</v>
      </c>
      <c r="R1" s="5" t="s">
        <v>20</v>
      </c>
      <c r="S1" s="9" t="s">
        <v>21</v>
      </c>
      <c r="T1" s="10" t="s">
        <v>22</v>
      </c>
      <c r="U1" s="11" t="s">
        <v>23</v>
      </c>
      <c r="V1" s="12" t="s">
        <v>8</v>
      </c>
      <c r="W1" s="13" t="s">
        <v>24</v>
      </c>
      <c r="X1" s="13" t="s">
        <v>25</v>
      </c>
      <c r="Y1" s="13" t="s">
        <v>26</v>
      </c>
      <c r="Z1" s="14" t="s">
        <v>27</v>
      </c>
      <c r="AA1" s="15" t="s">
        <v>28</v>
      </c>
      <c r="AB1" s="16" t="s">
        <v>29</v>
      </c>
      <c r="AC1" s="17" t="s">
        <v>30</v>
      </c>
      <c r="AD1" s="18" t="s">
        <v>31</v>
      </c>
      <c r="AE1" s="4" t="s">
        <v>32</v>
      </c>
      <c r="AF1" s="19" t="s">
        <v>33</v>
      </c>
      <c r="AG1" s="4" t="s">
        <v>34</v>
      </c>
      <c r="AH1" s="20" t="s">
        <v>35</v>
      </c>
      <c r="AI1" s="19" t="s">
        <v>36</v>
      </c>
      <c r="AJ1" s="19" t="s">
        <v>37</v>
      </c>
      <c r="AK1" s="20" t="s">
        <v>38</v>
      </c>
      <c r="AL1" s="19" t="s">
        <v>39</v>
      </c>
      <c r="AM1" s="20" t="s">
        <v>40</v>
      </c>
      <c r="AN1" s="19" t="s">
        <v>41</v>
      </c>
      <c r="AO1" s="20" t="s">
        <v>42</v>
      </c>
      <c r="AP1" s="19" t="s">
        <v>43</v>
      </c>
      <c r="AQ1" s="20" t="s">
        <v>44</v>
      </c>
      <c r="AR1" s="19" t="s">
        <v>45</v>
      </c>
      <c r="AS1" s="21" t="s">
        <v>46</v>
      </c>
      <c r="AT1" s="20" t="s">
        <v>47</v>
      </c>
      <c r="AU1" s="19" t="s">
        <v>48</v>
      </c>
      <c r="AV1" s="19" t="s">
        <v>49</v>
      </c>
      <c r="AW1" s="22" t="s">
        <v>50</v>
      </c>
      <c r="AX1" s="23" t="s">
        <v>51</v>
      </c>
      <c r="AY1" s="24" t="s">
        <v>52</v>
      </c>
      <c r="AZ1" s="25" t="s">
        <v>53</v>
      </c>
      <c r="BA1" s="23" t="s">
        <v>54</v>
      </c>
      <c r="BB1" s="15" t="s">
        <v>55</v>
      </c>
      <c r="BC1" s="19" t="s">
        <v>56</v>
      </c>
      <c r="BD1" s="19" t="s">
        <v>57</v>
      </c>
    </row>
    <row r="2" spans="1:56" s="26" customFormat="1" ht="15" x14ac:dyDescent="0.25">
      <c r="A2" s="2"/>
      <c r="B2" s="27">
        <v>2</v>
      </c>
      <c r="C2" s="2"/>
      <c r="D2" s="2"/>
      <c r="E2" s="2" t="s">
        <v>58</v>
      </c>
      <c r="F2" s="2" t="s">
        <v>59</v>
      </c>
      <c r="G2" s="2" t="s">
        <v>60</v>
      </c>
      <c r="H2" s="2" t="s">
        <v>61</v>
      </c>
      <c r="I2" s="28" t="s">
        <v>68</v>
      </c>
      <c r="J2" s="28" t="s">
        <v>69</v>
      </c>
      <c r="K2" s="28" t="s">
        <v>70</v>
      </c>
      <c r="L2" s="29" t="s">
        <v>62</v>
      </c>
      <c r="M2" s="2" t="s">
        <v>63</v>
      </c>
      <c r="N2" s="2" t="s">
        <v>64</v>
      </c>
      <c r="O2" s="2" t="s">
        <v>71</v>
      </c>
      <c r="P2" s="46" t="s">
        <v>151</v>
      </c>
      <c r="Q2" s="2"/>
      <c r="R2" s="2"/>
      <c r="S2" s="2" t="s">
        <v>66</v>
      </c>
      <c r="T2" s="30">
        <v>5.74</v>
      </c>
      <c r="U2" s="31">
        <v>5.92</v>
      </c>
      <c r="V2" s="2" t="s">
        <v>9</v>
      </c>
      <c r="W2" s="32">
        <v>67</v>
      </c>
      <c r="X2" s="32">
        <v>41</v>
      </c>
      <c r="Y2" s="32">
        <v>38</v>
      </c>
      <c r="Z2" s="2">
        <v>21.8</v>
      </c>
      <c r="AA2" s="33">
        <v>12</v>
      </c>
      <c r="AB2" s="34">
        <f t="shared" ref="AB2:AB19" si="0">IF(W2="","",W2*X2*Y2/1000000)</f>
        <v>0.10438600000000001</v>
      </c>
      <c r="AC2" s="35">
        <v>65</v>
      </c>
      <c r="AD2" s="36">
        <f t="shared" ref="AD2:AD19" si="1">IF(AA2="","",AC2/AB2*AA2)</f>
        <v>7472.2663958768408</v>
      </c>
      <c r="AE2" s="2">
        <v>2500</v>
      </c>
      <c r="AF2" s="37">
        <f t="shared" ref="AF2:AF19" si="2">IF(ISERROR(AE2/AD2),"",AE2/AD2)</f>
        <v>0.33457051282051287</v>
      </c>
      <c r="AG2" s="2" t="s">
        <v>67</v>
      </c>
      <c r="AH2" s="38">
        <v>0.38800000000000001</v>
      </c>
      <c r="AI2" s="37">
        <f t="shared" ref="AI2:AI19" si="3">IF(ISERROR(U2*AH2),"",U2*AH2)</f>
        <v>2.2969599999999999</v>
      </c>
      <c r="AJ2" s="37">
        <f>IF(ISERROR(U2+AF2+AI2),"",U2+AF2+AI2)</f>
        <v>8.5515305128205128</v>
      </c>
      <c r="AK2" s="39">
        <v>0.06</v>
      </c>
      <c r="AL2" s="37">
        <f t="shared" ref="AL2:AL19" si="4">IF(ISERROR(AY2*AK2),"",AY2*AK2)</f>
        <v>0.65699999999999992</v>
      </c>
      <c r="AM2" s="39">
        <v>0</v>
      </c>
      <c r="AN2" s="37">
        <f t="shared" ref="AN2:AN19" si="5">IF(ISERROR(U2*AM2),"",U2*AM2)</f>
        <v>0</v>
      </c>
      <c r="AO2" s="39">
        <v>0</v>
      </c>
      <c r="AP2" s="37">
        <f t="shared" ref="AP2:AP19" si="6">IF(ISERROR(AY2*AO2),"",AY2*AO2)</f>
        <v>0</v>
      </c>
      <c r="AQ2" s="39">
        <v>0</v>
      </c>
      <c r="AR2" s="37">
        <f t="shared" ref="AR2:AR19" si="7">IF(ISERROR(AY2*AQ2),"",AY2*AQ2)</f>
        <v>0</v>
      </c>
      <c r="AS2" s="40"/>
      <c r="AT2" s="39">
        <v>0</v>
      </c>
      <c r="AU2" s="37">
        <f t="shared" ref="AU2:AU19" si="8">IF(ISERROR(AY2*AT2),"",AY2*AT2)</f>
        <v>0</v>
      </c>
      <c r="AV2" s="37">
        <f t="shared" ref="AV2:AV19" si="9">IF(ISERROR(AL2+AN2+AP2+AU2),"",AL2+AN2+AP2+AU2)</f>
        <v>0.65699999999999992</v>
      </c>
      <c r="AW2" s="37">
        <f t="shared" ref="AW2:AW19" si="10">IF(ISERROR(AJ2+AV2),"",AJ2+AV2)</f>
        <v>9.2085305128205128</v>
      </c>
      <c r="AX2" s="41">
        <f t="shared" ref="AX2:AX19" si="11">IF(ISERROR((AY2-AW2)/AY2),"",(AY2-AW2)/AY2)</f>
        <v>0.15903830933145996</v>
      </c>
      <c r="AY2" s="30">
        <v>10.95</v>
      </c>
      <c r="AZ2" s="30">
        <v>0</v>
      </c>
      <c r="BA2" s="41" t="str">
        <f t="shared" ref="BA2:BA19" si="12">IF(ISERROR((AZ2-AY2)/AZ2),"",(AZ2-AY2)/AZ2)</f>
        <v/>
      </c>
      <c r="BB2" s="42">
        <v>1400</v>
      </c>
      <c r="BC2" s="43">
        <f t="shared" ref="BC2:BC19" si="13">IF(ISERROR(AW2*BB2),"",AW2*BB2)</f>
        <v>12891.942717948717</v>
      </c>
      <c r="BD2" s="43">
        <f t="shared" ref="BD2:BD19" si="14">IF(ISERROR(AY2*BB2),"",AY2*BB2)</f>
        <v>15329.999999999998</v>
      </c>
    </row>
    <row r="3" spans="1:56" s="26" customFormat="1" ht="15" x14ac:dyDescent="0.25">
      <c r="A3" s="2"/>
      <c r="B3" s="27">
        <v>5</v>
      </c>
      <c r="C3" s="2"/>
      <c r="D3" s="2"/>
      <c r="E3" s="2" t="s">
        <v>72</v>
      </c>
      <c r="F3" s="2" t="s">
        <v>73</v>
      </c>
      <c r="G3" s="2" t="s">
        <v>60</v>
      </c>
      <c r="H3" s="2" t="s">
        <v>74</v>
      </c>
      <c r="I3" s="28" t="s">
        <v>75</v>
      </c>
      <c r="J3" s="2" t="s">
        <v>76</v>
      </c>
      <c r="K3" s="28" t="s">
        <v>77</v>
      </c>
      <c r="L3" s="29" t="s">
        <v>62</v>
      </c>
      <c r="M3" s="2" t="s">
        <v>63</v>
      </c>
      <c r="N3" s="2" t="s">
        <v>64</v>
      </c>
      <c r="O3" s="28" t="s">
        <v>78</v>
      </c>
      <c r="P3" s="45" t="s">
        <v>150</v>
      </c>
      <c r="Q3" s="2"/>
      <c r="R3" s="2"/>
      <c r="S3" s="2" t="s">
        <v>66</v>
      </c>
      <c r="T3" s="30">
        <v>5.82</v>
      </c>
      <c r="U3" s="31">
        <v>6</v>
      </c>
      <c r="V3" s="2" t="s">
        <v>9</v>
      </c>
      <c r="W3" s="32">
        <v>67</v>
      </c>
      <c r="X3" s="32">
        <v>41</v>
      </c>
      <c r="Y3" s="32">
        <v>40</v>
      </c>
      <c r="Z3" s="2">
        <v>21.8</v>
      </c>
      <c r="AA3" s="33">
        <v>12</v>
      </c>
      <c r="AB3" s="34">
        <f t="shared" si="0"/>
        <v>0.10988000000000001</v>
      </c>
      <c r="AC3" s="35">
        <v>65</v>
      </c>
      <c r="AD3" s="36">
        <f t="shared" si="1"/>
        <v>7098.6530760829992</v>
      </c>
      <c r="AE3" s="2">
        <v>2500</v>
      </c>
      <c r="AF3" s="37">
        <f t="shared" si="2"/>
        <v>0.35217948717948722</v>
      </c>
      <c r="AG3" s="2" t="s">
        <v>67</v>
      </c>
      <c r="AH3" s="38">
        <v>0.38800000000000001</v>
      </c>
      <c r="AI3" s="37">
        <f t="shared" si="3"/>
        <v>2.3280000000000003</v>
      </c>
      <c r="AJ3" s="37">
        <f t="shared" ref="AJ3:AJ19" si="15">IF(ISERROR(U3+AF3+AI3),"",U3+AF3+AI3)</f>
        <v>8.6801794871794868</v>
      </c>
      <c r="AK3" s="39">
        <v>0.06</v>
      </c>
      <c r="AL3" s="37">
        <f t="shared" si="4"/>
        <v>0.65699999999999992</v>
      </c>
      <c r="AM3" s="39">
        <v>0</v>
      </c>
      <c r="AN3" s="37">
        <f t="shared" si="5"/>
        <v>0</v>
      </c>
      <c r="AO3" s="39">
        <v>0</v>
      </c>
      <c r="AP3" s="37">
        <f t="shared" si="6"/>
        <v>0</v>
      </c>
      <c r="AQ3" s="39">
        <v>0</v>
      </c>
      <c r="AR3" s="37">
        <f t="shared" si="7"/>
        <v>0</v>
      </c>
      <c r="AS3" s="40"/>
      <c r="AT3" s="39">
        <v>0</v>
      </c>
      <c r="AU3" s="37">
        <f t="shared" si="8"/>
        <v>0</v>
      </c>
      <c r="AV3" s="37">
        <f t="shared" si="9"/>
        <v>0.65699999999999992</v>
      </c>
      <c r="AW3" s="37">
        <f t="shared" si="10"/>
        <v>9.3371794871794869</v>
      </c>
      <c r="AX3" s="41">
        <f t="shared" si="11"/>
        <v>0.14728954454981849</v>
      </c>
      <c r="AY3" s="30">
        <v>10.95</v>
      </c>
      <c r="AZ3" s="30">
        <v>0</v>
      </c>
      <c r="BA3" s="41" t="str">
        <f t="shared" si="12"/>
        <v/>
      </c>
      <c r="BB3" s="42">
        <v>1500</v>
      </c>
      <c r="BC3" s="43">
        <f t="shared" si="13"/>
        <v>14005.76923076923</v>
      </c>
      <c r="BD3" s="43">
        <f t="shared" si="14"/>
        <v>16425</v>
      </c>
    </row>
    <row r="4" spans="1:56" s="26" customFormat="1" ht="15" x14ac:dyDescent="0.25">
      <c r="A4" s="2"/>
      <c r="B4" s="27">
        <v>6</v>
      </c>
      <c r="C4" s="2"/>
      <c r="D4" s="2"/>
      <c r="E4" s="2" t="s">
        <v>58</v>
      </c>
      <c r="F4" s="2" t="s">
        <v>59</v>
      </c>
      <c r="G4" s="2" t="s">
        <v>60</v>
      </c>
      <c r="H4" s="2" t="s">
        <v>79</v>
      </c>
      <c r="I4" s="28" t="s">
        <v>80</v>
      </c>
      <c r="J4" s="2" t="s">
        <v>81</v>
      </c>
      <c r="K4" s="28" t="s">
        <v>82</v>
      </c>
      <c r="L4" s="29" t="s">
        <v>62</v>
      </c>
      <c r="M4" s="2" t="s">
        <v>63</v>
      </c>
      <c r="N4" s="2" t="s">
        <v>64</v>
      </c>
      <c r="O4" s="28" t="s">
        <v>83</v>
      </c>
      <c r="P4" s="46" t="s">
        <v>152</v>
      </c>
      <c r="Q4" s="40"/>
      <c r="R4" s="40"/>
      <c r="S4" s="2" t="s">
        <v>66</v>
      </c>
      <c r="T4" s="30">
        <v>5.3</v>
      </c>
      <c r="U4" s="31">
        <v>5.6</v>
      </c>
      <c r="V4" s="2" t="s">
        <v>9</v>
      </c>
      <c r="W4" s="32">
        <v>67</v>
      </c>
      <c r="X4" s="32">
        <v>41</v>
      </c>
      <c r="Y4" s="32">
        <v>38</v>
      </c>
      <c r="Z4" s="2">
        <v>21.8</v>
      </c>
      <c r="AA4" s="33">
        <v>12</v>
      </c>
      <c r="AB4" s="34">
        <f t="shared" si="0"/>
        <v>0.10438600000000001</v>
      </c>
      <c r="AC4" s="35">
        <v>65</v>
      </c>
      <c r="AD4" s="36">
        <f t="shared" si="1"/>
        <v>7472.2663958768408</v>
      </c>
      <c r="AE4" s="2">
        <v>2500</v>
      </c>
      <c r="AF4" s="37">
        <f t="shared" si="2"/>
        <v>0.33457051282051287</v>
      </c>
      <c r="AG4" s="2" t="s">
        <v>67</v>
      </c>
      <c r="AH4" s="38">
        <v>0.38800000000000001</v>
      </c>
      <c r="AI4" s="37">
        <f t="shared" si="3"/>
        <v>2.1728000000000001</v>
      </c>
      <c r="AJ4" s="37">
        <f t="shared" si="15"/>
        <v>8.1073705128205127</v>
      </c>
      <c r="AK4" s="39">
        <v>0.06</v>
      </c>
      <c r="AL4" s="37">
        <f t="shared" si="4"/>
        <v>0.56399999999999995</v>
      </c>
      <c r="AM4" s="39">
        <v>0</v>
      </c>
      <c r="AN4" s="37">
        <f t="shared" si="5"/>
        <v>0</v>
      </c>
      <c r="AO4" s="39">
        <v>0</v>
      </c>
      <c r="AP4" s="37">
        <f t="shared" si="6"/>
        <v>0</v>
      </c>
      <c r="AQ4" s="39">
        <v>0</v>
      </c>
      <c r="AR4" s="37">
        <f t="shared" si="7"/>
        <v>0</v>
      </c>
      <c r="AS4" s="40"/>
      <c r="AT4" s="39">
        <v>0</v>
      </c>
      <c r="AU4" s="37">
        <f t="shared" si="8"/>
        <v>0</v>
      </c>
      <c r="AV4" s="37">
        <f t="shared" si="9"/>
        <v>0.56399999999999995</v>
      </c>
      <c r="AW4" s="37">
        <f t="shared" si="10"/>
        <v>8.6713705128205127</v>
      </c>
      <c r="AX4" s="41">
        <f t="shared" si="11"/>
        <v>7.7513775231860385E-2</v>
      </c>
      <c r="AY4" s="30">
        <v>9.4</v>
      </c>
      <c r="AZ4" s="30">
        <v>0</v>
      </c>
      <c r="BA4" s="41" t="str">
        <f t="shared" si="12"/>
        <v/>
      </c>
      <c r="BB4" s="42">
        <v>1500</v>
      </c>
      <c r="BC4" s="43">
        <f t="shared" si="13"/>
        <v>13007.055769230768</v>
      </c>
      <c r="BD4" s="43">
        <f t="shared" si="14"/>
        <v>14100</v>
      </c>
    </row>
    <row r="5" spans="1:56" s="26" customFormat="1" ht="15" x14ac:dyDescent="0.25">
      <c r="A5" s="2"/>
      <c r="B5" s="27">
        <v>7</v>
      </c>
      <c r="C5" s="2"/>
      <c r="D5" s="2"/>
      <c r="E5" s="2" t="s">
        <v>58</v>
      </c>
      <c r="F5" s="2" t="s">
        <v>59</v>
      </c>
      <c r="G5" s="2" t="s">
        <v>60</v>
      </c>
      <c r="H5" s="2" t="s">
        <v>84</v>
      </c>
      <c r="I5" s="28" t="s">
        <v>85</v>
      </c>
      <c r="J5" s="28" t="s">
        <v>86</v>
      </c>
      <c r="K5" s="28" t="s">
        <v>87</v>
      </c>
      <c r="L5" s="29" t="s">
        <v>88</v>
      </c>
      <c r="M5" s="2" t="s">
        <v>89</v>
      </c>
      <c r="N5" s="2" t="s">
        <v>64</v>
      </c>
      <c r="O5" s="28" t="s">
        <v>78</v>
      </c>
      <c r="P5" s="46" t="s">
        <v>153</v>
      </c>
      <c r="Q5" s="40"/>
      <c r="R5" s="40"/>
      <c r="S5" s="2" t="s">
        <v>66</v>
      </c>
      <c r="T5" s="30">
        <v>7.7</v>
      </c>
      <c r="U5" s="31">
        <v>7.9</v>
      </c>
      <c r="V5" s="2" t="s">
        <v>9</v>
      </c>
      <c r="W5" s="32">
        <v>67</v>
      </c>
      <c r="X5" s="32">
        <v>41</v>
      </c>
      <c r="Y5" s="32">
        <v>42</v>
      </c>
      <c r="Z5" s="2">
        <v>21.8</v>
      </c>
      <c r="AA5" s="33">
        <v>12</v>
      </c>
      <c r="AB5" s="34">
        <f t="shared" si="0"/>
        <v>0.115374</v>
      </c>
      <c r="AC5" s="35">
        <v>65</v>
      </c>
      <c r="AD5" s="36">
        <f t="shared" si="1"/>
        <v>6760.6219772219047</v>
      </c>
      <c r="AE5" s="2">
        <v>2500</v>
      </c>
      <c r="AF5" s="37">
        <f t="shared" si="2"/>
        <v>0.36978846153846151</v>
      </c>
      <c r="AG5" s="2" t="s">
        <v>67</v>
      </c>
      <c r="AH5" s="38">
        <v>0.38800000000000001</v>
      </c>
      <c r="AI5" s="37">
        <f t="shared" si="3"/>
        <v>3.0652000000000004</v>
      </c>
      <c r="AJ5" s="37">
        <f t="shared" si="15"/>
        <v>11.334988461538464</v>
      </c>
      <c r="AK5" s="39">
        <v>0.06</v>
      </c>
      <c r="AL5" s="37">
        <f t="shared" si="4"/>
        <v>0.84</v>
      </c>
      <c r="AM5" s="39">
        <v>0</v>
      </c>
      <c r="AN5" s="37">
        <f t="shared" si="5"/>
        <v>0</v>
      </c>
      <c r="AO5" s="39">
        <v>0</v>
      </c>
      <c r="AP5" s="37">
        <f t="shared" si="6"/>
        <v>0</v>
      </c>
      <c r="AQ5" s="39">
        <v>0</v>
      </c>
      <c r="AR5" s="37">
        <f t="shared" si="7"/>
        <v>0</v>
      </c>
      <c r="AS5" s="40"/>
      <c r="AT5" s="39">
        <v>0</v>
      </c>
      <c r="AU5" s="37">
        <f t="shared" si="8"/>
        <v>0</v>
      </c>
      <c r="AV5" s="37">
        <f t="shared" si="9"/>
        <v>0.84</v>
      </c>
      <c r="AW5" s="37">
        <f t="shared" si="10"/>
        <v>12.174988461538463</v>
      </c>
      <c r="AX5" s="41">
        <f t="shared" si="11"/>
        <v>0.1303579670329669</v>
      </c>
      <c r="AY5" s="30">
        <v>14</v>
      </c>
      <c r="AZ5" s="30">
        <v>0</v>
      </c>
      <c r="BA5" s="41" t="str">
        <f t="shared" si="12"/>
        <v/>
      </c>
      <c r="BB5" s="42">
        <v>1200</v>
      </c>
      <c r="BC5" s="43">
        <f t="shared" si="13"/>
        <v>14609.986153846156</v>
      </c>
      <c r="BD5" s="43">
        <f t="shared" si="14"/>
        <v>16800</v>
      </c>
    </row>
    <row r="6" spans="1:56" s="26" customFormat="1" ht="15" x14ac:dyDescent="0.25">
      <c r="A6" s="2"/>
      <c r="B6" s="27">
        <v>8</v>
      </c>
      <c r="C6" s="2"/>
      <c r="D6" s="2"/>
      <c r="E6" s="2" t="s">
        <v>58</v>
      </c>
      <c r="F6" s="2" t="s">
        <v>59</v>
      </c>
      <c r="G6" s="2" t="s">
        <v>60</v>
      </c>
      <c r="H6" s="2" t="s">
        <v>90</v>
      </c>
      <c r="I6" s="28" t="s">
        <v>91</v>
      </c>
      <c r="J6" s="2" t="s">
        <v>92</v>
      </c>
      <c r="K6" s="28" t="s">
        <v>93</v>
      </c>
      <c r="L6" s="29" t="s">
        <v>62</v>
      </c>
      <c r="M6" s="2" t="s">
        <v>89</v>
      </c>
      <c r="N6" s="2" t="s">
        <v>64</v>
      </c>
      <c r="O6" s="28" t="s">
        <v>94</v>
      </c>
      <c r="P6" s="46" t="s">
        <v>154</v>
      </c>
      <c r="Q6" s="40"/>
      <c r="R6" s="40"/>
      <c r="S6" s="2" t="s">
        <v>66</v>
      </c>
      <c r="T6" s="30">
        <v>7.7</v>
      </c>
      <c r="U6" s="31">
        <v>7.85</v>
      </c>
      <c r="V6" s="2" t="s">
        <v>9</v>
      </c>
      <c r="W6" s="32">
        <v>67</v>
      </c>
      <c r="X6" s="32">
        <v>41</v>
      </c>
      <c r="Y6" s="32">
        <v>38</v>
      </c>
      <c r="Z6" s="2">
        <v>21.8</v>
      </c>
      <c r="AA6" s="33">
        <v>12</v>
      </c>
      <c r="AB6" s="34">
        <f t="shared" si="0"/>
        <v>0.10438600000000001</v>
      </c>
      <c r="AC6" s="35">
        <v>65</v>
      </c>
      <c r="AD6" s="36">
        <f t="shared" si="1"/>
        <v>7472.2663958768408</v>
      </c>
      <c r="AE6" s="2">
        <v>2500</v>
      </c>
      <c r="AF6" s="37">
        <f t="shared" si="2"/>
        <v>0.33457051282051287</v>
      </c>
      <c r="AG6" s="2" t="s">
        <v>67</v>
      </c>
      <c r="AH6" s="38">
        <v>0.38800000000000001</v>
      </c>
      <c r="AI6" s="37">
        <f t="shared" si="3"/>
        <v>3.0457999999999998</v>
      </c>
      <c r="AJ6" s="37">
        <f t="shared" si="15"/>
        <v>11.230370512820512</v>
      </c>
      <c r="AK6" s="39">
        <v>0.06</v>
      </c>
      <c r="AL6" s="37">
        <f t="shared" si="4"/>
        <v>0.84</v>
      </c>
      <c r="AM6" s="39">
        <v>0</v>
      </c>
      <c r="AN6" s="37">
        <f t="shared" si="5"/>
        <v>0</v>
      </c>
      <c r="AO6" s="39">
        <v>0</v>
      </c>
      <c r="AP6" s="37">
        <f t="shared" si="6"/>
        <v>0</v>
      </c>
      <c r="AQ6" s="39">
        <v>0</v>
      </c>
      <c r="AR6" s="37">
        <f t="shared" si="7"/>
        <v>0</v>
      </c>
      <c r="AS6" s="40"/>
      <c r="AT6" s="39">
        <v>0</v>
      </c>
      <c r="AU6" s="37">
        <f t="shared" si="8"/>
        <v>0</v>
      </c>
      <c r="AV6" s="37">
        <f t="shared" si="9"/>
        <v>0.84</v>
      </c>
      <c r="AW6" s="37">
        <f t="shared" si="10"/>
        <v>12.070370512820512</v>
      </c>
      <c r="AX6" s="41">
        <f t="shared" si="11"/>
        <v>0.13783067765567772</v>
      </c>
      <c r="AY6" s="30">
        <v>14</v>
      </c>
      <c r="AZ6" s="30">
        <v>0</v>
      </c>
      <c r="BA6" s="41" t="str">
        <f t="shared" si="12"/>
        <v/>
      </c>
      <c r="BB6" s="42">
        <v>1200</v>
      </c>
      <c r="BC6" s="43">
        <f t="shared" si="13"/>
        <v>14484.444615384615</v>
      </c>
      <c r="BD6" s="43">
        <f t="shared" si="14"/>
        <v>16800</v>
      </c>
    </row>
    <row r="7" spans="1:56" s="26" customFormat="1" ht="15" x14ac:dyDescent="0.25">
      <c r="A7" s="2"/>
      <c r="B7" s="27">
        <v>9</v>
      </c>
      <c r="C7" s="2"/>
      <c r="D7" s="2"/>
      <c r="E7" s="2" t="s">
        <v>58</v>
      </c>
      <c r="F7" s="2" t="s">
        <v>59</v>
      </c>
      <c r="G7" s="2" t="s">
        <v>60</v>
      </c>
      <c r="H7" s="2" t="s">
        <v>95</v>
      </c>
      <c r="I7" s="28" t="s">
        <v>96</v>
      </c>
      <c r="J7" s="28" t="s">
        <v>97</v>
      </c>
      <c r="K7" s="28" t="s">
        <v>98</v>
      </c>
      <c r="L7" s="29" t="s">
        <v>62</v>
      </c>
      <c r="M7" s="2" t="s">
        <v>89</v>
      </c>
      <c r="N7" s="2" t="s">
        <v>64</v>
      </c>
      <c r="O7" s="28" t="s">
        <v>99</v>
      </c>
      <c r="P7" s="46" t="s">
        <v>155</v>
      </c>
      <c r="Q7" s="40"/>
      <c r="R7" s="40"/>
      <c r="S7" s="2" t="s">
        <v>66</v>
      </c>
      <c r="T7" s="30">
        <v>8.6999999999999993</v>
      </c>
      <c r="U7" s="31">
        <v>9.1999999999999993</v>
      </c>
      <c r="V7" s="2" t="s">
        <v>9</v>
      </c>
      <c r="W7" s="32">
        <v>67</v>
      </c>
      <c r="X7" s="32">
        <v>41</v>
      </c>
      <c r="Y7" s="32">
        <v>40</v>
      </c>
      <c r="Z7" s="2">
        <v>21.8</v>
      </c>
      <c r="AA7" s="33">
        <v>12</v>
      </c>
      <c r="AB7" s="34">
        <f t="shared" si="0"/>
        <v>0.10988000000000001</v>
      </c>
      <c r="AC7" s="35">
        <v>65</v>
      </c>
      <c r="AD7" s="36">
        <f t="shared" si="1"/>
        <v>7098.6530760829992</v>
      </c>
      <c r="AE7" s="2">
        <v>2500</v>
      </c>
      <c r="AF7" s="37">
        <f t="shared" si="2"/>
        <v>0.35217948717948722</v>
      </c>
      <c r="AG7" s="2" t="s">
        <v>67</v>
      </c>
      <c r="AH7" s="38">
        <v>0.38800000000000001</v>
      </c>
      <c r="AI7" s="37">
        <f t="shared" si="3"/>
        <v>3.5695999999999999</v>
      </c>
      <c r="AJ7" s="37">
        <f t="shared" si="15"/>
        <v>13.121779487179486</v>
      </c>
      <c r="AK7" s="39">
        <v>0.06</v>
      </c>
      <c r="AL7" s="37">
        <f t="shared" si="4"/>
        <v>0.92999999999999994</v>
      </c>
      <c r="AM7" s="39">
        <v>0</v>
      </c>
      <c r="AN7" s="37">
        <f t="shared" si="5"/>
        <v>0</v>
      </c>
      <c r="AO7" s="39">
        <v>0</v>
      </c>
      <c r="AP7" s="37">
        <f t="shared" si="6"/>
        <v>0</v>
      </c>
      <c r="AQ7" s="39">
        <v>0</v>
      </c>
      <c r="AR7" s="37">
        <f t="shared" si="7"/>
        <v>0</v>
      </c>
      <c r="AS7" s="40"/>
      <c r="AT7" s="39">
        <v>0</v>
      </c>
      <c r="AU7" s="37">
        <f t="shared" si="8"/>
        <v>0</v>
      </c>
      <c r="AV7" s="37">
        <f t="shared" si="9"/>
        <v>0.92999999999999994</v>
      </c>
      <c r="AW7" s="37">
        <f t="shared" si="10"/>
        <v>14.051779487179486</v>
      </c>
      <c r="AX7" s="41">
        <f t="shared" si="11"/>
        <v>9.3433581472291236E-2</v>
      </c>
      <c r="AY7" s="30">
        <v>15.5</v>
      </c>
      <c r="AZ7" s="30">
        <v>0</v>
      </c>
      <c r="BA7" s="41" t="str">
        <f t="shared" si="12"/>
        <v/>
      </c>
      <c r="BB7" s="42">
        <v>1000</v>
      </c>
      <c r="BC7" s="43">
        <f t="shared" si="13"/>
        <v>14051.779487179487</v>
      </c>
      <c r="BD7" s="43">
        <f t="shared" si="14"/>
        <v>15500</v>
      </c>
    </row>
    <row r="8" spans="1:56" s="26" customFormat="1" ht="15" x14ac:dyDescent="0.25">
      <c r="A8" s="2"/>
      <c r="B8" s="27">
        <v>10</v>
      </c>
      <c r="C8" s="2"/>
      <c r="D8" s="2"/>
      <c r="E8" s="2" t="s">
        <v>58</v>
      </c>
      <c r="F8" s="2" t="s">
        <v>59</v>
      </c>
      <c r="G8" s="2" t="s">
        <v>60</v>
      </c>
      <c r="H8" s="2" t="s">
        <v>95</v>
      </c>
      <c r="I8" s="28" t="s">
        <v>96</v>
      </c>
      <c r="J8" s="28" t="s">
        <v>97</v>
      </c>
      <c r="K8" s="28" t="s">
        <v>98</v>
      </c>
      <c r="L8" s="29" t="s">
        <v>62</v>
      </c>
      <c r="M8" s="2" t="s">
        <v>89</v>
      </c>
      <c r="N8" s="2" t="s">
        <v>64</v>
      </c>
      <c r="O8" s="2" t="s">
        <v>65</v>
      </c>
      <c r="P8" s="46" t="s">
        <v>156</v>
      </c>
      <c r="Q8" s="2"/>
      <c r="R8" s="2"/>
      <c r="S8" s="2" t="s">
        <v>66</v>
      </c>
      <c r="T8" s="30">
        <v>8.6999999999999993</v>
      </c>
      <c r="U8" s="31">
        <v>9.1999999999999993</v>
      </c>
      <c r="V8" s="2" t="s">
        <v>9</v>
      </c>
      <c r="W8" s="32">
        <v>67</v>
      </c>
      <c r="X8" s="32">
        <v>41</v>
      </c>
      <c r="Y8" s="32">
        <v>40</v>
      </c>
      <c r="Z8" s="2">
        <v>21.8</v>
      </c>
      <c r="AA8" s="33">
        <v>12</v>
      </c>
      <c r="AB8" s="34">
        <f t="shared" si="0"/>
        <v>0.10988000000000001</v>
      </c>
      <c r="AC8" s="35">
        <v>65</v>
      </c>
      <c r="AD8" s="36">
        <f t="shared" si="1"/>
        <v>7098.6530760829992</v>
      </c>
      <c r="AE8" s="2">
        <v>2500</v>
      </c>
      <c r="AF8" s="37">
        <f t="shared" si="2"/>
        <v>0.35217948717948722</v>
      </c>
      <c r="AG8" s="2" t="s">
        <v>67</v>
      </c>
      <c r="AH8" s="38">
        <v>0.38800000000000001</v>
      </c>
      <c r="AI8" s="37">
        <f t="shared" si="3"/>
        <v>3.5695999999999999</v>
      </c>
      <c r="AJ8" s="37">
        <f t="shared" si="15"/>
        <v>13.121779487179486</v>
      </c>
      <c r="AK8" s="39">
        <v>0.06</v>
      </c>
      <c r="AL8" s="37">
        <f t="shared" si="4"/>
        <v>0.92999999999999994</v>
      </c>
      <c r="AM8" s="39">
        <v>0</v>
      </c>
      <c r="AN8" s="37">
        <f t="shared" si="5"/>
        <v>0</v>
      </c>
      <c r="AO8" s="39">
        <v>0</v>
      </c>
      <c r="AP8" s="37">
        <f t="shared" si="6"/>
        <v>0</v>
      </c>
      <c r="AQ8" s="39">
        <v>0</v>
      </c>
      <c r="AR8" s="37">
        <f t="shared" si="7"/>
        <v>0</v>
      </c>
      <c r="AS8" s="40"/>
      <c r="AT8" s="39">
        <v>0</v>
      </c>
      <c r="AU8" s="37">
        <f t="shared" si="8"/>
        <v>0</v>
      </c>
      <c r="AV8" s="37">
        <f t="shared" si="9"/>
        <v>0.92999999999999994</v>
      </c>
      <c r="AW8" s="37">
        <f t="shared" si="10"/>
        <v>14.051779487179486</v>
      </c>
      <c r="AX8" s="41">
        <f t="shared" si="11"/>
        <v>9.3433581472291236E-2</v>
      </c>
      <c r="AY8" s="30">
        <v>15.5</v>
      </c>
      <c r="AZ8" s="30">
        <v>0</v>
      </c>
      <c r="BA8" s="41" t="str">
        <f t="shared" si="12"/>
        <v/>
      </c>
      <c r="BB8" s="42">
        <v>1000</v>
      </c>
      <c r="BC8" s="43">
        <f t="shared" si="13"/>
        <v>14051.779487179487</v>
      </c>
      <c r="BD8" s="43">
        <f t="shared" si="14"/>
        <v>15500</v>
      </c>
    </row>
    <row r="9" spans="1:56" s="26" customFormat="1" ht="15" x14ac:dyDescent="0.25">
      <c r="A9" s="2"/>
      <c r="B9" s="27">
        <v>11</v>
      </c>
      <c r="C9" s="2"/>
      <c r="D9" s="2"/>
      <c r="E9" s="2" t="s">
        <v>72</v>
      </c>
      <c r="F9" s="2" t="s">
        <v>73</v>
      </c>
      <c r="G9" s="2" t="s">
        <v>60</v>
      </c>
      <c r="H9" s="2" t="s">
        <v>100</v>
      </c>
      <c r="I9" s="28" t="s">
        <v>101</v>
      </c>
      <c r="J9" s="2" t="s">
        <v>102</v>
      </c>
      <c r="K9" s="28" t="s">
        <v>103</v>
      </c>
      <c r="L9" s="29" t="s">
        <v>104</v>
      </c>
      <c r="M9" s="2" t="s">
        <v>89</v>
      </c>
      <c r="N9" s="2" t="s">
        <v>105</v>
      </c>
      <c r="O9" s="28" t="s">
        <v>94</v>
      </c>
      <c r="P9" s="45" t="s">
        <v>144</v>
      </c>
      <c r="Q9" s="2"/>
      <c r="R9" s="2"/>
      <c r="S9" s="2" t="s">
        <v>106</v>
      </c>
      <c r="T9" s="44">
        <v>9.1999999999999993</v>
      </c>
      <c r="U9" s="31">
        <v>9.5</v>
      </c>
      <c r="V9" s="2" t="s">
        <v>9</v>
      </c>
      <c r="W9" s="32">
        <v>67</v>
      </c>
      <c r="X9" s="32">
        <v>41</v>
      </c>
      <c r="Y9" s="32">
        <v>42</v>
      </c>
      <c r="Z9" s="44">
        <v>21.8</v>
      </c>
      <c r="AA9" s="33">
        <v>12</v>
      </c>
      <c r="AB9" s="34">
        <f t="shared" si="0"/>
        <v>0.115374</v>
      </c>
      <c r="AC9" s="35">
        <v>65</v>
      </c>
      <c r="AD9" s="36">
        <f t="shared" si="1"/>
        <v>6760.6219772219047</v>
      </c>
      <c r="AE9" s="2">
        <v>2500</v>
      </c>
      <c r="AF9" s="37">
        <f t="shared" si="2"/>
        <v>0.36978846153846151</v>
      </c>
      <c r="AG9" s="2" t="s">
        <v>67</v>
      </c>
      <c r="AH9" s="38">
        <v>0.38800000000000001</v>
      </c>
      <c r="AI9" s="37">
        <f t="shared" si="3"/>
        <v>3.6859999999999999</v>
      </c>
      <c r="AJ9" s="37">
        <f t="shared" si="15"/>
        <v>13.555788461538462</v>
      </c>
      <c r="AK9" s="39">
        <v>0.06</v>
      </c>
      <c r="AL9" s="37">
        <f t="shared" si="4"/>
        <v>1.0169999999999999</v>
      </c>
      <c r="AM9" s="39">
        <v>0</v>
      </c>
      <c r="AN9" s="37">
        <f t="shared" si="5"/>
        <v>0</v>
      </c>
      <c r="AO9" s="39">
        <v>0</v>
      </c>
      <c r="AP9" s="37">
        <f t="shared" si="6"/>
        <v>0</v>
      </c>
      <c r="AQ9" s="39">
        <v>0</v>
      </c>
      <c r="AR9" s="37">
        <f t="shared" si="7"/>
        <v>0</v>
      </c>
      <c r="AS9" s="40"/>
      <c r="AT9" s="39">
        <v>0</v>
      </c>
      <c r="AU9" s="37">
        <f t="shared" si="8"/>
        <v>0</v>
      </c>
      <c r="AV9" s="37">
        <f t="shared" si="9"/>
        <v>1.0169999999999999</v>
      </c>
      <c r="AW9" s="37">
        <f t="shared" si="10"/>
        <v>14.572788461538462</v>
      </c>
      <c r="AX9" s="41">
        <f t="shared" si="11"/>
        <v>0.14024846834581342</v>
      </c>
      <c r="AY9" s="30">
        <v>16.95</v>
      </c>
      <c r="AZ9" s="30">
        <v>0</v>
      </c>
      <c r="BA9" s="41" t="str">
        <f t="shared" si="12"/>
        <v/>
      </c>
      <c r="BB9" s="35">
        <v>800</v>
      </c>
      <c r="BC9" s="43">
        <f t="shared" si="13"/>
        <v>11658.23076923077</v>
      </c>
      <c r="BD9" s="43">
        <f t="shared" si="14"/>
        <v>13560</v>
      </c>
    </row>
    <row r="10" spans="1:56" s="26" customFormat="1" ht="15" x14ac:dyDescent="0.25">
      <c r="A10" s="2"/>
      <c r="B10" s="27">
        <v>12</v>
      </c>
      <c r="C10" s="2"/>
      <c r="D10" s="2"/>
      <c r="E10" s="2" t="s">
        <v>72</v>
      </c>
      <c r="F10" s="2" t="s">
        <v>73</v>
      </c>
      <c r="G10" s="2" t="s">
        <v>60</v>
      </c>
      <c r="H10" s="2" t="s">
        <v>100</v>
      </c>
      <c r="I10" s="28" t="s">
        <v>101</v>
      </c>
      <c r="J10" s="2" t="s">
        <v>102</v>
      </c>
      <c r="K10" s="28" t="s">
        <v>103</v>
      </c>
      <c r="L10" s="29" t="s">
        <v>104</v>
      </c>
      <c r="M10" s="2" t="s">
        <v>89</v>
      </c>
      <c r="N10" s="2" t="s">
        <v>105</v>
      </c>
      <c r="O10" s="28" t="s">
        <v>107</v>
      </c>
      <c r="P10" s="45" t="s">
        <v>145</v>
      </c>
      <c r="Q10" s="2"/>
      <c r="R10" s="2"/>
      <c r="S10" s="2" t="s">
        <v>106</v>
      </c>
      <c r="T10" s="44">
        <v>9.1999999999999993</v>
      </c>
      <c r="U10" s="31">
        <v>9.5</v>
      </c>
      <c r="V10" s="2" t="s">
        <v>9</v>
      </c>
      <c r="W10" s="32">
        <v>67</v>
      </c>
      <c r="X10" s="32">
        <v>41</v>
      </c>
      <c r="Y10" s="32">
        <v>42</v>
      </c>
      <c r="Z10" s="44">
        <v>21.8</v>
      </c>
      <c r="AA10" s="33">
        <v>12</v>
      </c>
      <c r="AB10" s="34">
        <f t="shared" si="0"/>
        <v>0.115374</v>
      </c>
      <c r="AC10" s="35">
        <v>65</v>
      </c>
      <c r="AD10" s="36">
        <f t="shared" si="1"/>
        <v>6760.6219772219047</v>
      </c>
      <c r="AE10" s="2">
        <v>2500</v>
      </c>
      <c r="AF10" s="37">
        <f t="shared" si="2"/>
        <v>0.36978846153846151</v>
      </c>
      <c r="AG10" s="2" t="s">
        <v>67</v>
      </c>
      <c r="AH10" s="38">
        <v>0.38800000000000001</v>
      </c>
      <c r="AI10" s="37">
        <f t="shared" si="3"/>
        <v>3.6859999999999999</v>
      </c>
      <c r="AJ10" s="37">
        <f t="shared" si="15"/>
        <v>13.555788461538462</v>
      </c>
      <c r="AK10" s="39">
        <v>0.06</v>
      </c>
      <c r="AL10" s="37">
        <f t="shared" si="4"/>
        <v>1.0169999999999999</v>
      </c>
      <c r="AM10" s="39">
        <v>0</v>
      </c>
      <c r="AN10" s="37">
        <f t="shared" si="5"/>
        <v>0</v>
      </c>
      <c r="AO10" s="39">
        <v>0</v>
      </c>
      <c r="AP10" s="37">
        <f t="shared" si="6"/>
        <v>0</v>
      </c>
      <c r="AQ10" s="39">
        <v>0</v>
      </c>
      <c r="AR10" s="37">
        <f t="shared" si="7"/>
        <v>0</v>
      </c>
      <c r="AS10" s="40"/>
      <c r="AT10" s="39">
        <v>0</v>
      </c>
      <c r="AU10" s="37">
        <f t="shared" si="8"/>
        <v>0</v>
      </c>
      <c r="AV10" s="37">
        <f t="shared" si="9"/>
        <v>1.0169999999999999</v>
      </c>
      <c r="AW10" s="37">
        <f t="shared" si="10"/>
        <v>14.572788461538462</v>
      </c>
      <c r="AX10" s="41">
        <f t="shared" si="11"/>
        <v>0.14024846834581342</v>
      </c>
      <c r="AY10" s="30">
        <v>16.95</v>
      </c>
      <c r="AZ10" s="30">
        <v>0</v>
      </c>
      <c r="BA10" s="41" t="str">
        <f t="shared" si="12"/>
        <v/>
      </c>
      <c r="BB10" s="35">
        <v>600</v>
      </c>
      <c r="BC10" s="43">
        <f t="shared" si="13"/>
        <v>8743.6730769230762</v>
      </c>
      <c r="BD10" s="43">
        <f t="shared" si="14"/>
        <v>10170</v>
      </c>
    </row>
    <row r="11" spans="1:56" s="26" customFormat="1" ht="16.5" x14ac:dyDescent="0.3">
      <c r="A11" s="2"/>
      <c r="B11" s="27">
        <v>13</v>
      </c>
      <c r="C11" s="2"/>
      <c r="D11" s="2"/>
      <c r="E11" s="2" t="s">
        <v>72</v>
      </c>
      <c r="F11" s="2" t="s">
        <v>73</v>
      </c>
      <c r="G11" s="2" t="s">
        <v>60</v>
      </c>
      <c r="H11" s="2" t="s">
        <v>108</v>
      </c>
      <c r="I11" s="28" t="s">
        <v>109</v>
      </c>
      <c r="J11" s="28" t="s">
        <v>110</v>
      </c>
      <c r="K11" s="28" t="s">
        <v>111</v>
      </c>
      <c r="L11" s="29" t="s">
        <v>112</v>
      </c>
      <c r="M11" s="2" t="s">
        <v>89</v>
      </c>
      <c r="N11" s="2" t="s">
        <v>105</v>
      </c>
      <c r="O11" s="28" t="s">
        <v>94</v>
      </c>
      <c r="P11" s="45" t="s">
        <v>146</v>
      </c>
      <c r="Q11" s="2"/>
      <c r="R11" s="2"/>
      <c r="S11" s="2" t="s">
        <v>106</v>
      </c>
      <c r="T11" s="44">
        <v>10.199999999999999</v>
      </c>
      <c r="U11" s="31">
        <v>11.2</v>
      </c>
      <c r="V11" s="2" t="s">
        <v>9</v>
      </c>
      <c r="W11" s="32">
        <v>67</v>
      </c>
      <c r="X11" s="32">
        <v>41</v>
      </c>
      <c r="Y11" s="32">
        <v>40</v>
      </c>
      <c r="Z11" s="44">
        <v>21.8</v>
      </c>
      <c r="AA11" s="33">
        <v>12</v>
      </c>
      <c r="AB11" s="34">
        <f t="shared" si="0"/>
        <v>0.10988000000000001</v>
      </c>
      <c r="AC11" s="35">
        <v>65</v>
      </c>
      <c r="AD11" s="36">
        <f t="shared" si="1"/>
        <v>7098.6530760829992</v>
      </c>
      <c r="AE11" s="2">
        <v>2500</v>
      </c>
      <c r="AF11" s="37">
        <f t="shared" si="2"/>
        <v>0.35217948717948722</v>
      </c>
      <c r="AG11" s="2" t="s">
        <v>67</v>
      </c>
      <c r="AH11" s="38">
        <v>0.38800000000000001</v>
      </c>
      <c r="AI11" s="37">
        <f t="shared" si="3"/>
        <v>4.3456000000000001</v>
      </c>
      <c r="AJ11" s="37">
        <f t="shared" si="15"/>
        <v>15.897779487179488</v>
      </c>
      <c r="AK11" s="39">
        <v>0.06</v>
      </c>
      <c r="AL11" s="37">
        <f t="shared" si="4"/>
        <v>1.1099999999999999</v>
      </c>
      <c r="AM11" s="39">
        <v>0</v>
      </c>
      <c r="AN11" s="37">
        <f t="shared" si="5"/>
        <v>0</v>
      </c>
      <c r="AO11" s="39">
        <v>0</v>
      </c>
      <c r="AP11" s="37">
        <f t="shared" si="6"/>
        <v>0</v>
      </c>
      <c r="AQ11" s="39">
        <v>0</v>
      </c>
      <c r="AR11" s="37">
        <f t="shared" si="7"/>
        <v>0</v>
      </c>
      <c r="AS11" s="40"/>
      <c r="AT11" s="39">
        <v>0</v>
      </c>
      <c r="AU11" s="37">
        <f t="shared" si="8"/>
        <v>0</v>
      </c>
      <c r="AV11" s="37">
        <f t="shared" si="9"/>
        <v>1.1099999999999999</v>
      </c>
      <c r="AW11" s="37">
        <f t="shared" si="10"/>
        <v>17.007779487179487</v>
      </c>
      <c r="AX11" s="41">
        <f t="shared" si="11"/>
        <v>8.0660568260568263E-2</v>
      </c>
      <c r="AY11" s="30">
        <v>18.5</v>
      </c>
      <c r="AZ11" s="30">
        <v>0</v>
      </c>
      <c r="BA11" s="41" t="str">
        <f t="shared" si="12"/>
        <v/>
      </c>
      <c r="BB11" s="35">
        <v>1000</v>
      </c>
      <c r="BC11" s="43">
        <f t="shared" si="13"/>
        <v>17007.779487179487</v>
      </c>
      <c r="BD11" s="43">
        <f t="shared" si="14"/>
        <v>18500</v>
      </c>
    </row>
    <row r="12" spans="1:56" s="26" customFormat="1" ht="15" x14ac:dyDescent="0.25">
      <c r="A12" s="2"/>
      <c r="B12" s="27">
        <v>14</v>
      </c>
      <c r="C12" s="2"/>
      <c r="D12" s="2"/>
      <c r="E12" s="2" t="s">
        <v>72</v>
      </c>
      <c r="F12" s="2" t="s">
        <v>73</v>
      </c>
      <c r="G12" s="2" t="s">
        <v>60</v>
      </c>
      <c r="H12" s="2" t="s">
        <v>113</v>
      </c>
      <c r="I12" s="28" t="s">
        <v>109</v>
      </c>
      <c r="J12" s="28" t="s">
        <v>114</v>
      </c>
      <c r="K12" s="28" t="s">
        <v>115</v>
      </c>
      <c r="L12" s="29" t="s">
        <v>112</v>
      </c>
      <c r="M12" s="2" t="s">
        <v>89</v>
      </c>
      <c r="N12" s="2" t="s">
        <v>105</v>
      </c>
      <c r="O12" s="28" t="s">
        <v>94</v>
      </c>
      <c r="P12" s="45" t="s">
        <v>147</v>
      </c>
      <c r="Q12" s="2"/>
      <c r="R12" s="2"/>
      <c r="S12" s="2" t="s">
        <v>106</v>
      </c>
      <c r="T12" s="44">
        <v>9.3000000000000007</v>
      </c>
      <c r="U12" s="31">
        <v>9.5</v>
      </c>
      <c r="V12" s="2" t="s">
        <v>9</v>
      </c>
      <c r="W12" s="32">
        <v>67</v>
      </c>
      <c r="X12" s="32">
        <v>41</v>
      </c>
      <c r="Y12" s="32">
        <v>38</v>
      </c>
      <c r="Z12" s="44">
        <v>21.8</v>
      </c>
      <c r="AA12" s="33">
        <v>12</v>
      </c>
      <c r="AB12" s="34">
        <f t="shared" si="0"/>
        <v>0.10438600000000001</v>
      </c>
      <c r="AC12" s="35">
        <v>65</v>
      </c>
      <c r="AD12" s="36">
        <f t="shared" si="1"/>
        <v>7472.2663958768408</v>
      </c>
      <c r="AE12" s="2">
        <v>2500</v>
      </c>
      <c r="AF12" s="37">
        <f t="shared" si="2"/>
        <v>0.33457051282051287</v>
      </c>
      <c r="AG12" s="2" t="s">
        <v>67</v>
      </c>
      <c r="AH12" s="38">
        <v>0.38800000000000001</v>
      </c>
      <c r="AI12" s="37">
        <f t="shared" si="3"/>
        <v>3.6859999999999999</v>
      </c>
      <c r="AJ12" s="37">
        <f t="shared" si="15"/>
        <v>13.520570512820512</v>
      </c>
      <c r="AK12" s="39">
        <v>0.06</v>
      </c>
      <c r="AL12" s="37">
        <f t="shared" si="4"/>
        <v>1.0169999999999999</v>
      </c>
      <c r="AM12" s="39">
        <v>0</v>
      </c>
      <c r="AN12" s="37">
        <f t="shared" si="5"/>
        <v>0</v>
      </c>
      <c r="AO12" s="39">
        <v>0</v>
      </c>
      <c r="AP12" s="37">
        <f t="shared" si="6"/>
        <v>0</v>
      </c>
      <c r="AQ12" s="39">
        <v>0</v>
      </c>
      <c r="AR12" s="37">
        <f t="shared" si="7"/>
        <v>0</v>
      </c>
      <c r="AS12" s="40"/>
      <c r="AT12" s="39">
        <v>0</v>
      </c>
      <c r="AU12" s="37">
        <f t="shared" si="8"/>
        <v>0</v>
      </c>
      <c r="AV12" s="37">
        <f t="shared" si="9"/>
        <v>1.0169999999999999</v>
      </c>
      <c r="AW12" s="37">
        <f t="shared" si="10"/>
        <v>14.537570512820512</v>
      </c>
      <c r="AX12" s="41">
        <f t="shared" si="11"/>
        <v>0.14232622343241813</v>
      </c>
      <c r="AY12" s="30">
        <v>16.95</v>
      </c>
      <c r="AZ12" s="30">
        <v>0</v>
      </c>
      <c r="BA12" s="41" t="str">
        <f t="shared" si="12"/>
        <v/>
      </c>
      <c r="BB12" s="35">
        <v>0</v>
      </c>
      <c r="BC12" s="43">
        <f t="shared" si="13"/>
        <v>0</v>
      </c>
      <c r="BD12" s="43">
        <f t="shared" si="14"/>
        <v>0</v>
      </c>
    </row>
    <row r="13" spans="1:56" s="26" customFormat="1" ht="15" x14ac:dyDescent="0.25">
      <c r="A13" s="2"/>
      <c r="B13" s="27">
        <v>15</v>
      </c>
      <c r="C13" s="2"/>
      <c r="D13" s="2"/>
      <c r="E13" s="2" t="s">
        <v>72</v>
      </c>
      <c r="F13" s="2" t="s">
        <v>73</v>
      </c>
      <c r="G13" s="2" t="s">
        <v>60</v>
      </c>
      <c r="H13" s="2" t="s">
        <v>116</v>
      </c>
      <c r="I13" s="28" t="s">
        <v>117</v>
      </c>
      <c r="J13" s="28" t="s">
        <v>118</v>
      </c>
      <c r="K13" s="28" t="s">
        <v>119</v>
      </c>
      <c r="L13" s="29" t="s">
        <v>62</v>
      </c>
      <c r="M13" s="2" t="s">
        <v>89</v>
      </c>
      <c r="N13" s="2" t="s">
        <v>105</v>
      </c>
      <c r="O13" s="28" t="s">
        <v>99</v>
      </c>
      <c r="P13" s="45" t="s">
        <v>148</v>
      </c>
      <c r="Q13" s="2"/>
      <c r="R13" s="2"/>
      <c r="S13" s="2" t="s">
        <v>106</v>
      </c>
      <c r="T13" s="44">
        <v>10.199999999999999</v>
      </c>
      <c r="U13" s="31">
        <v>14.5</v>
      </c>
      <c r="V13" s="2" t="s">
        <v>9</v>
      </c>
      <c r="W13" s="32">
        <v>67</v>
      </c>
      <c r="X13" s="32">
        <v>41</v>
      </c>
      <c r="Y13" s="32">
        <v>48</v>
      </c>
      <c r="Z13" s="44">
        <v>21.8</v>
      </c>
      <c r="AA13" s="33">
        <v>12</v>
      </c>
      <c r="AB13" s="34">
        <f t="shared" si="0"/>
        <v>0.131856</v>
      </c>
      <c r="AC13" s="35">
        <v>65</v>
      </c>
      <c r="AD13" s="36">
        <f t="shared" si="1"/>
        <v>5915.5442300691666</v>
      </c>
      <c r="AE13" s="2">
        <v>2500</v>
      </c>
      <c r="AF13" s="37">
        <f t="shared" si="2"/>
        <v>0.42261538461538461</v>
      </c>
      <c r="AG13" s="2" t="s">
        <v>67</v>
      </c>
      <c r="AH13" s="38">
        <v>0.38800000000000001</v>
      </c>
      <c r="AI13" s="37">
        <f t="shared" si="3"/>
        <v>5.6260000000000003</v>
      </c>
      <c r="AJ13" s="37">
        <f t="shared" si="15"/>
        <v>20.548615384615385</v>
      </c>
      <c r="AK13" s="39">
        <v>0.06</v>
      </c>
      <c r="AL13" s="37">
        <f t="shared" si="4"/>
        <v>1.1099999999999999</v>
      </c>
      <c r="AM13" s="39">
        <v>0</v>
      </c>
      <c r="AN13" s="37">
        <f t="shared" si="5"/>
        <v>0</v>
      </c>
      <c r="AO13" s="39">
        <v>0</v>
      </c>
      <c r="AP13" s="37">
        <f t="shared" si="6"/>
        <v>0</v>
      </c>
      <c r="AQ13" s="39">
        <v>0</v>
      </c>
      <c r="AR13" s="37">
        <f t="shared" si="7"/>
        <v>0</v>
      </c>
      <c r="AS13" s="40"/>
      <c r="AT13" s="39">
        <v>0</v>
      </c>
      <c r="AU13" s="37">
        <f t="shared" si="8"/>
        <v>0</v>
      </c>
      <c r="AV13" s="37">
        <f t="shared" si="9"/>
        <v>1.1099999999999999</v>
      </c>
      <c r="AW13" s="37">
        <f t="shared" si="10"/>
        <v>21.658615384615384</v>
      </c>
      <c r="AX13" s="41">
        <f t="shared" si="11"/>
        <v>-0.17073596673596672</v>
      </c>
      <c r="AY13" s="30">
        <v>18.5</v>
      </c>
      <c r="AZ13" s="30">
        <v>0</v>
      </c>
      <c r="BA13" s="41" t="str">
        <f t="shared" si="12"/>
        <v/>
      </c>
      <c r="BB13" s="35">
        <v>1000</v>
      </c>
      <c r="BC13" s="43">
        <f t="shared" si="13"/>
        <v>21658.615384615383</v>
      </c>
      <c r="BD13" s="43">
        <f t="shared" si="14"/>
        <v>18500</v>
      </c>
    </row>
    <row r="14" spans="1:56" s="26" customFormat="1" ht="15" x14ac:dyDescent="0.25">
      <c r="A14" s="2"/>
      <c r="B14" s="27">
        <v>16</v>
      </c>
      <c r="C14" s="2"/>
      <c r="D14" s="2"/>
      <c r="E14" s="2" t="s">
        <v>72</v>
      </c>
      <c r="F14" s="2" t="s">
        <v>73</v>
      </c>
      <c r="G14" s="2" t="s">
        <v>60</v>
      </c>
      <c r="H14" s="2" t="s">
        <v>120</v>
      </c>
      <c r="I14" s="28" t="s">
        <v>121</v>
      </c>
      <c r="J14" s="2" t="s">
        <v>122</v>
      </c>
      <c r="K14" s="28" t="s">
        <v>123</v>
      </c>
      <c r="L14" s="29" t="s">
        <v>62</v>
      </c>
      <c r="M14" s="2" t="s">
        <v>124</v>
      </c>
      <c r="N14" s="28" t="s">
        <v>125</v>
      </c>
      <c r="O14" s="28" t="s">
        <v>99</v>
      </c>
      <c r="P14" s="45" t="s">
        <v>149</v>
      </c>
      <c r="Q14" s="2"/>
      <c r="R14" s="2"/>
      <c r="S14" s="2" t="s">
        <v>106</v>
      </c>
      <c r="T14" s="44">
        <v>9.3000000000000007</v>
      </c>
      <c r="U14" s="31">
        <v>10</v>
      </c>
      <c r="V14" s="2" t="s">
        <v>9</v>
      </c>
      <c r="W14" s="32">
        <v>67</v>
      </c>
      <c r="X14" s="32">
        <v>41</v>
      </c>
      <c r="Y14" s="32">
        <v>45</v>
      </c>
      <c r="Z14" s="44">
        <v>21.8</v>
      </c>
      <c r="AA14" s="33">
        <v>12</v>
      </c>
      <c r="AB14" s="34">
        <f t="shared" si="0"/>
        <v>0.123615</v>
      </c>
      <c r="AC14" s="35">
        <v>65</v>
      </c>
      <c r="AD14" s="36">
        <f t="shared" si="1"/>
        <v>6309.9138454071108</v>
      </c>
      <c r="AE14" s="2">
        <v>2500</v>
      </c>
      <c r="AF14" s="37">
        <f t="shared" si="2"/>
        <v>0.39620192307692309</v>
      </c>
      <c r="AG14" s="2" t="s">
        <v>67</v>
      </c>
      <c r="AH14" s="38">
        <v>0.38800000000000001</v>
      </c>
      <c r="AI14" s="37">
        <f t="shared" si="3"/>
        <v>3.88</v>
      </c>
      <c r="AJ14" s="37">
        <f t="shared" si="15"/>
        <v>14.276201923076922</v>
      </c>
      <c r="AK14" s="39">
        <v>0.06</v>
      </c>
      <c r="AL14" s="37">
        <f t="shared" si="4"/>
        <v>1.0169999999999999</v>
      </c>
      <c r="AM14" s="39">
        <v>0</v>
      </c>
      <c r="AN14" s="37">
        <f t="shared" si="5"/>
        <v>0</v>
      </c>
      <c r="AO14" s="39">
        <v>0</v>
      </c>
      <c r="AP14" s="37">
        <f t="shared" si="6"/>
        <v>0</v>
      </c>
      <c r="AQ14" s="39">
        <v>0</v>
      </c>
      <c r="AR14" s="37">
        <f t="shared" si="7"/>
        <v>0</v>
      </c>
      <c r="AS14" s="40"/>
      <c r="AT14" s="39">
        <v>0</v>
      </c>
      <c r="AU14" s="37">
        <f t="shared" si="8"/>
        <v>0</v>
      </c>
      <c r="AV14" s="37">
        <f t="shared" si="9"/>
        <v>1.0169999999999999</v>
      </c>
      <c r="AW14" s="37">
        <f t="shared" si="10"/>
        <v>15.293201923076921</v>
      </c>
      <c r="AX14" s="41">
        <f t="shared" si="11"/>
        <v>9.7746199228500169E-2</v>
      </c>
      <c r="AY14" s="30">
        <v>16.95</v>
      </c>
      <c r="AZ14" s="30">
        <v>0</v>
      </c>
      <c r="BA14" s="41" t="str">
        <f t="shared" si="12"/>
        <v/>
      </c>
      <c r="BB14" s="35">
        <v>0</v>
      </c>
      <c r="BC14" s="43">
        <f t="shared" si="13"/>
        <v>0</v>
      </c>
      <c r="BD14" s="43">
        <f t="shared" si="14"/>
        <v>0</v>
      </c>
    </row>
    <row r="15" spans="1:56" s="26" customFormat="1" ht="15" x14ac:dyDescent="0.25">
      <c r="A15" s="2"/>
      <c r="B15" s="27">
        <v>17</v>
      </c>
      <c r="C15" s="2"/>
      <c r="D15" s="2"/>
      <c r="E15" s="2" t="s">
        <v>126</v>
      </c>
      <c r="F15" s="2"/>
      <c r="G15" s="2" t="s">
        <v>60</v>
      </c>
      <c r="H15" s="2" t="s">
        <v>127</v>
      </c>
      <c r="I15" s="28" t="s">
        <v>128</v>
      </c>
      <c r="J15" s="2" t="s">
        <v>129</v>
      </c>
      <c r="K15" s="28" t="s">
        <v>130</v>
      </c>
      <c r="L15" s="29" t="s">
        <v>131</v>
      </c>
      <c r="M15" s="2" t="s">
        <v>132</v>
      </c>
      <c r="N15" s="28" t="s">
        <v>133</v>
      </c>
      <c r="O15" s="28" t="s">
        <v>94</v>
      </c>
      <c r="P15" s="47" t="s">
        <v>157</v>
      </c>
      <c r="Q15" s="2"/>
      <c r="R15" s="2"/>
      <c r="S15" s="2" t="s">
        <v>66</v>
      </c>
      <c r="T15" s="44">
        <v>9.3000000000000007</v>
      </c>
      <c r="U15" s="31">
        <v>10.3</v>
      </c>
      <c r="V15" s="2" t="s">
        <v>9</v>
      </c>
      <c r="W15" s="32">
        <v>67</v>
      </c>
      <c r="X15" s="32">
        <v>41</v>
      </c>
      <c r="Y15" s="32">
        <v>48</v>
      </c>
      <c r="Z15" s="44">
        <v>21.8</v>
      </c>
      <c r="AA15" s="33">
        <v>12</v>
      </c>
      <c r="AB15" s="34">
        <f t="shared" si="0"/>
        <v>0.131856</v>
      </c>
      <c r="AC15" s="35">
        <v>65</v>
      </c>
      <c r="AD15" s="36">
        <f t="shared" si="1"/>
        <v>5915.5442300691666</v>
      </c>
      <c r="AE15" s="2">
        <v>2500</v>
      </c>
      <c r="AF15" s="37">
        <f t="shared" si="2"/>
        <v>0.42261538461538461</v>
      </c>
      <c r="AG15" s="2" t="s">
        <v>67</v>
      </c>
      <c r="AH15" s="38">
        <v>0.38800000000000001</v>
      </c>
      <c r="AI15" s="37">
        <f t="shared" si="3"/>
        <v>3.9964000000000004</v>
      </c>
      <c r="AJ15" s="37">
        <f t="shared" si="15"/>
        <v>14.719015384615385</v>
      </c>
      <c r="AK15" s="39">
        <v>0</v>
      </c>
      <c r="AL15" s="37">
        <f t="shared" si="4"/>
        <v>0</v>
      </c>
      <c r="AM15" s="39">
        <v>0</v>
      </c>
      <c r="AN15" s="37">
        <f t="shared" si="5"/>
        <v>0</v>
      </c>
      <c r="AO15" s="39">
        <v>0</v>
      </c>
      <c r="AP15" s="37">
        <f t="shared" si="6"/>
        <v>0</v>
      </c>
      <c r="AQ15" s="39">
        <v>0</v>
      </c>
      <c r="AR15" s="37">
        <f t="shared" si="7"/>
        <v>0</v>
      </c>
      <c r="AS15" s="40"/>
      <c r="AT15" s="39">
        <v>0</v>
      </c>
      <c r="AU15" s="37">
        <f t="shared" si="8"/>
        <v>0</v>
      </c>
      <c r="AV15" s="37">
        <f t="shared" si="9"/>
        <v>0</v>
      </c>
      <c r="AW15" s="37">
        <f t="shared" si="10"/>
        <v>14.719015384615385</v>
      </c>
      <c r="AX15" s="41">
        <f t="shared" si="11"/>
        <v>8.0061538461538406E-2</v>
      </c>
      <c r="AY15" s="30">
        <v>16</v>
      </c>
      <c r="AZ15" s="30">
        <v>0</v>
      </c>
      <c r="BA15" s="41" t="str">
        <f t="shared" si="12"/>
        <v/>
      </c>
      <c r="BB15" s="35">
        <v>1000</v>
      </c>
      <c r="BC15" s="43">
        <f t="shared" si="13"/>
        <v>14719.015384615386</v>
      </c>
      <c r="BD15" s="43">
        <f t="shared" si="14"/>
        <v>16000</v>
      </c>
    </row>
    <row r="16" spans="1:56" s="26" customFormat="1" ht="15" x14ac:dyDescent="0.25">
      <c r="A16" s="2"/>
      <c r="B16" s="27">
        <v>18</v>
      </c>
      <c r="C16" s="2"/>
      <c r="D16" s="2"/>
      <c r="E16" s="2"/>
      <c r="F16" s="2"/>
      <c r="G16" s="2" t="s">
        <v>60</v>
      </c>
      <c r="H16" s="2" t="s">
        <v>134</v>
      </c>
      <c r="I16" s="28" t="s">
        <v>135</v>
      </c>
      <c r="J16" s="28" t="s">
        <v>136</v>
      </c>
      <c r="K16" s="28" t="s">
        <v>137</v>
      </c>
      <c r="L16" s="29" t="s">
        <v>131</v>
      </c>
      <c r="M16" s="2" t="s">
        <v>132</v>
      </c>
      <c r="N16" s="2" t="s">
        <v>138</v>
      </c>
      <c r="O16" s="2" t="s">
        <v>139</v>
      </c>
      <c r="P16" s="47" t="s">
        <v>158</v>
      </c>
      <c r="Q16" s="2"/>
      <c r="R16" s="2"/>
      <c r="S16" s="2" t="s">
        <v>66</v>
      </c>
      <c r="T16" s="44">
        <v>4.7</v>
      </c>
      <c r="U16" s="31">
        <v>5.2</v>
      </c>
      <c r="V16" s="2" t="s">
        <v>9</v>
      </c>
      <c r="W16" s="32">
        <v>67</v>
      </c>
      <c r="X16" s="32">
        <v>41</v>
      </c>
      <c r="Y16" s="32">
        <v>30</v>
      </c>
      <c r="Z16" s="44">
        <v>21.8</v>
      </c>
      <c r="AA16" s="33">
        <v>12</v>
      </c>
      <c r="AB16" s="34">
        <f t="shared" si="0"/>
        <v>8.2409999999999997E-2</v>
      </c>
      <c r="AC16" s="35">
        <v>65</v>
      </c>
      <c r="AD16" s="36">
        <f t="shared" si="1"/>
        <v>9464.8707681106662</v>
      </c>
      <c r="AE16" s="2">
        <v>2500</v>
      </c>
      <c r="AF16" s="37">
        <f t="shared" si="2"/>
        <v>0.26413461538461541</v>
      </c>
      <c r="AG16" s="2" t="s">
        <v>67</v>
      </c>
      <c r="AH16" s="38">
        <v>0.38800000000000001</v>
      </c>
      <c r="AI16" s="37">
        <f t="shared" si="3"/>
        <v>2.0176000000000003</v>
      </c>
      <c r="AJ16" s="37">
        <f t="shared" si="15"/>
        <v>7.4817346153846156</v>
      </c>
      <c r="AK16" s="39">
        <v>0</v>
      </c>
      <c r="AL16" s="37">
        <f t="shared" si="4"/>
        <v>0</v>
      </c>
      <c r="AM16" s="39">
        <v>0</v>
      </c>
      <c r="AN16" s="37">
        <f t="shared" si="5"/>
        <v>0</v>
      </c>
      <c r="AO16" s="39">
        <v>0</v>
      </c>
      <c r="AP16" s="37">
        <f t="shared" si="6"/>
        <v>0</v>
      </c>
      <c r="AQ16" s="39">
        <v>0</v>
      </c>
      <c r="AR16" s="37">
        <f t="shared" si="7"/>
        <v>0</v>
      </c>
      <c r="AS16" s="40"/>
      <c r="AT16" s="39">
        <v>0</v>
      </c>
      <c r="AU16" s="37">
        <f t="shared" si="8"/>
        <v>0</v>
      </c>
      <c r="AV16" s="37">
        <f t="shared" si="9"/>
        <v>0</v>
      </c>
      <c r="AW16" s="37">
        <f t="shared" si="10"/>
        <v>7.4817346153846156</v>
      </c>
      <c r="AX16" s="41">
        <f t="shared" si="11"/>
        <v>6.4783173076923051E-2</v>
      </c>
      <c r="AY16" s="30">
        <v>8</v>
      </c>
      <c r="AZ16" s="30">
        <v>0</v>
      </c>
      <c r="BA16" s="41" t="str">
        <f t="shared" si="12"/>
        <v/>
      </c>
      <c r="BB16" s="35">
        <v>600</v>
      </c>
      <c r="BC16" s="43">
        <f t="shared" si="13"/>
        <v>4489.040769230769</v>
      </c>
      <c r="BD16" s="43">
        <f t="shared" si="14"/>
        <v>4800</v>
      </c>
    </row>
    <row r="17" spans="1:56" s="26" customFormat="1" ht="15" x14ac:dyDescent="0.25">
      <c r="A17" s="2"/>
      <c r="B17" s="27">
        <v>19</v>
      </c>
      <c r="C17" s="2"/>
      <c r="D17" s="2"/>
      <c r="E17" s="2"/>
      <c r="F17" s="2"/>
      <c r="G17" s="2" t="s">
        <v>60</v>
      </c>
      <c r="H17" s="2" t="s">
        <v>134</v>
      </c>
      <c r="I17" s="28" t="s">
        <v>135</v>
      </c>
      <c r="J17" s="28" t="s">
        <v>140</v>
      </c>
      <c r="K17" s="28" t="s">
        <v>137</v>
      </c>
      <c r="L17" s="29" t="s">
        <v>131</v>
      </c>
      <c r="M17" s="2" t="s">
        <v>132</v>
      </c>
      <c r="N17" s="2" t="s">
        <v>138</v>
      </c>
      <c r="O17" s="28" t="s">
        <v>99</v>
      </c>
      <c r="P17" s="47" t="s">
        <v>159</v>
      </c>
      <c r="Q17" s="2"/>
      <c r="R17" s="2"/>
      <c r="S17" s="2" t="s">
        <v>66</v>
      </c>
      <c r="T17" s="44">
        <v>4.7</v>
      </c>
      <c r="U17" s="31">
        <v>5.2</v>
      </c>
      <c r="V17" s="2" t="s">
        <v>9</v>
      </c>
      <c r="W17" s="32">
        <v>67</v>
      </c>
      <c r="X17" s="32">
        <v>41</v>
      </c>
      <c r="Y17" s="32">
        <v>30</v>
      </c>
      <c r="Z17" s="44">
        <v>21.8</v>
      </c>
      <c r="AA17" s="33">
        <v>12</v>
      </c>
      <c r="AB17" s="34">
        <f t="shared" si="0"/>
        <v>8.2409999999999997E-2</v>
      </c>
      <c r="AC17" s="35">
        <v>65</v>
      </c>
      <c r="AD17" s="36">
        <f t="shared" si="1"/>
        <v>9464.8707681106662</v>
      </c>
      <c r="AE17" s="2">
        <v>2500</v>
      </c>
      <c r="AF17" s="37">
        <f t="shared" si="2"/>
        <v>0.26413461538461541</v>
      </c>
      <c r="AG17" s="2" t="s">
        <v>67</v>
      </c>
      <c r="AH17" s="38">
        <v>0.38800000000000001</v>
      </c>
      <c r="AI17" s="37">
        <f t="shared" si="3"/>
        <v>2.0176000000000003</v>
      </c>
      <c r="AJ17" s="37">
        <f t="shared" si="15"/>
        <v>7.4817346153846156</v>
      </c>
      <c r="AK17" s="39">
        <v>0</v>
      </c>
      <c r="AL17" s="37">
        <f t="shared" si="4"/>
        <v>0</v>
      </c>
      <c r="AM17" s="39">
        <v>0</v>
      </c>
      <c r="AN17" s="37">
        <f t="shared" si="5"/>
        <v>0</v>
      </c>
      <c r="AO17" s="39">
        <v>0</v>
      </c>
      <c r="AP17" s="37">
        <f t="shared" si="6"/>
        <v>0</v>
      </c>
      <c r="AQ17" s="39">
        <v>0</v>
      </c>
      <c r="AR17" s="37">
        <f t="shared" si="7"/>
        <v>0</v>
      </c>
      <c r="AS17" s="40"/>
      <c r="AT17" s="39">
        <v>0</v>
      </c>
      <c r="AU17" s="37">
        <f t="shared" si="8"/>
        <v>0</v>
      </c>
      <c r="AV17" s="37">
        <f t="shared" si="9"/>
        <v>0</v>
      </c>
      <c r="AW17" s="37">
        <f t="shared" si="10"/>
        <v>7.4817346153846156</v>
      </c>
      <c r="AX17" s="41">
        <f t="shared" si="11"/>
        <v>6.4783173076923051E-2</v>
      </c>
      <c r="AY17" s="30">
        <v>8</v>
      </c>
      <c r="AZ17" s="30">
        <v>0</v>
      </c>
      <c r="BA17" s="41" t="str">
        <f t="shared" si="12"/>
        <v/>
      </c>
      <c r="BB17" s="35">
        <v>600</v>
      </c>
      <c r="BC17" s="43">
        <f t="shared" si="13"/>
        <v>4489.040769230769</v>
      </c>
      <c r="BD17" s="43">
        <f t="shared" si="14"/>
        <v>4800</v>
      </c>
    </row>
    <row r="18" spans="1:56" s="26" customFormat="1" ht="15" x14ac:dyDescent="0.25">
      <c r="A18" s="2"/>
      <c r="B18" s="27">
        <v>20</v>
      </c>
      <c r="C18" s="2"/>
      <c r="D18" s="2"/>
      <c r="E18" s="2"/>
      <c r="F18" s="2"/>
      <c r="G18" s="2" t="s">
        <v>60</v>
      </c>
      <c r="H18" s="2" t="s">
        <v>141</v>
      </c>
      <c r="I18" s="28" t="s">
        <v>135</v>
      </c>
      <c r="J18" s="28" t="s">
        <v>140</v>
      </c>
      <c r="K18" s="28" t="s">
        <v>137</v>
      </c>
      <c r="L18" s="29" t="s">
        <v>131</v>
      </c>
      <c r="M18" s="2" t="s">
        <v>132</v>
      </c>
      <c r="N18" s="2" t="s">
        <v>138</v>
      </c>
      <c r="O18" s="2" t="s">
        <v>142</v>
      </c>
      <c r="P18" s="47" t="s">
        <v>160</v>
      </c>
      <c r="Q18" s="2"/>
      <c r="R18" s="2"/>
      <c r="S18" s="2" t="s">
        <v>66</v>
      </c>
      <c r="T18" s="44">
        <v>4.7</v>
      </c>
      <c r="U18" s="31">
        <v>5.2</v>
      </c>
      <c r="V18" s="2" t="s">
        <v>9</v>
      </c>
      <c r="W18" s="32">
        <v>67</v>
      </c>
      <c r="X18" s="32">
        <v>41</v>
      </c>
      <c r="Y18" s="32">
        <v>30</v>
      </c>
      <c r="Z18" s="44">
        <v>21.8</v>
      </c>
      <c r="AA18" s="33">
        <v>12</v>
      </c>
      <c r="AB18" s="34">
        <f t="shared" si="0"/>
        <v>8.2409999999999997E-2</v>
      </c>
      <c r="AC18" s="35">
        <v>65</v>
      </c>
      <c r="AD18" s="36">
        <f t="shared" si="1"/>
        <v>9464.8707681106662</v>
      </c>
      <c r="AE18" s="2">
        <v>2500</v>
      </c>
      <c r="AF18" s="37">
        <f t="shared" si="2"/>
        <v>0.26413461538461541</v>
      </c>
      <c r="AG18" s="2" t="s">
        <v>67</v>
      </c>
      <c r="AH18" s="38">
        <v>0.38800000000000001</v>
      </c>
      <c r="AI18" s="37">
        <f t="shared" si="3"/>
        <v>2.0176000000000003</v>
      </c>
      <c r="AJ18" s="37">
        <f t="shared" si="15"/>
        <v>7.4817346153846156</v>
      </c>
      <c r="AK18" s="39">
        <v>0</v>
      </c>
      <c r="AL18" s="37">
        <f t="shared" si="4"/>
        <v>0</v>
      </c>
      <c r="AM18" s="39">
        <v>0</v>
      </c>
      <c r="AN18" s="37">
        <f t="shared" si="5"/>
        <v>0</v>
      </c>
      <c r="AO18" s="39">
        <v>0</v>
      </c>
      <c r="AP18" s="37">
        <f t="shared" si="6"/>
        <v>0</v>
      </c>
      <c r="AQ18" s="39">
        <v>0</v>
      </c>
      <c r="AR18" s="37">
        <f t="shared" si="7"/>
        <v>0</v>
      </c>
      <c r="AS18" s="40"/>
      <c r="AT18" s="39">
        <v>0</v>
      </c>
      <c r="AU18" s="37">
        <f t="shared" si="8"/>
        <v>0</v>
      </c>
      <c r="AV18" s="37">
        <f t="shared" si="9"/>
        <v>0</v>
      </c>
      <c r="AW18" s="37">
        <f t="shared" si="10"/>
        <v>7.4817346153846156</v>
      </c>
      <c r="AX18" s="41">
        <f t="shared" si="11"/>
        <v>6.4783173076923051E-2</v>
      </c>
      <c r="AY18" s="30">
        <v>8</v>
      </c>
      <c r="AZ18" s="30">
        <v>0</v>
      </c>
      <c r="BA18" s="41" t="str">
        <f t="shared" si="12"/>
        <v/>
      </c>
      <c r="BB18" s="35">
        <v>600</v>
      </c>
      <c r="BC18" s="43">
        <f t="shared" si="13"/>
        <v>4489.040769230769</v>
      </c>
      <c r="BD18" s="43">
        <f t="shared" si="14"/>
        <v>4800</v>
      </c>
    </row>
    <row r="19" spans="1:56" s="26" customFormat="1" ht="15" x14ac:dyDescent="0.25">
      <c r="A19" s="2"/>
      <c r="B19" s="27">
        <v>21</v>
      </c>
      <c r="C19" s="2"/>
      <c r="D19" s="2"/>
      <c r="E19" s="2"/>
      <c r="F19" s="2"/>
      <c r="G19" s="2" t="s">
        <v>60</v>
      </c>
      <c r="H19" s="2" t="s">
        <v>141</v>
      </c>
      <c r="I19" s="28" t="s">
        <v>135</v>
      </c>
      <c r="J19" s="28" t="s">
        <v>140</v>
      </c>
      <c r="K19" s="28" t="s">
        <v>137</v>
      </c>
      <c r="L19" s="29" t="s">
        <v>131</v>
      </c>
      <c r="M19" s="2" t="s">
        <v>132</v>
      </c>
      <c r="N19" s="28" t="s">
        <v>143</v>
      </c>
      <c r="O19" s="2" t="s">
        <v>10</v>
      </c>
      <c r="P19" s="47" t="s">
        <v>161</v>
      </c>
      <c r="Q19" s="2"/>
      <c r="R19" s="2"/>
      <c r="S19" s="2" t="s">
        <v>66</v>
      </c>
      <c r="T19" s="44">
        <v>4.7</v>
      </c>
      <c r="U19" s="31">
        <v>5.2</v>
      </c>
      <c r="V19" s="2" t="s">
        <v>9</v>
      </c>
      <c r="W19" s="32">
        <v>67</v>
      </c>
      <c r="X19" s="32">
        <v>41</v>
      </c>
      <c r="Y19" s="32">
        <v>30</v>
      </c>
      <c r="Z19" s="44">
        <v>21.8</v>
      </c>
      <c r="AA19" s="33">
        <v>12</v>
      </c>
      <c r="AB19" s="34">
        <f t="shared" si="0"/>
        <v>8.2409999999999997E-2</v>
      </c>
      <c r="AC19" s="35">
        <v>65</v>
      </c>
      <c r="AD19" s="36">
        <f t="shared" si="1"/>
        <v>9464.8707681106662</v>
      </c>
      <c r="AE19" s="2">
        <v>2500</v>
      </c>
      <c r="AF19" s="37">
        <f t="shared" si="2"/>
        <v>0.26413461538461541</v>
      </c>
      <c r="AG19" s="2" t="s">
        <v>67</v>
      </c>
      <c r="AH19" s="38">
        <v>0.38800000000000001</v>
      </c>
      <c r="AI19" s="37">
        <f t="shared" si="3"/>
        <v>2.0176000000000003</v>
      </c>
      <c r="AJ19" s="37">
        <f t="shared" si="15"/>
        <v>7.4817346153846156</v>
      </c>
      <c r="AK19" s="39">
        <v>0</v>
      </c>
      <c r="AL19" s="37">
        <f t="shared" si="4"/>
        <v>0</v>
      </c>
      <c r="AM19" s="39">
        <v>0</v>
      </c>
      <c r="AN19" s="37">
        <f t="shared" si="5"/>
        <v>0</v>
      </c>
      <c r="AO19" s="39">
        <v>0</v>
      </c>
      <c r="AP19" s="37">
        <f t="shared" si="6"/>
        <v>0</v>
      </c>
      <c r="AQ19" s="39">
        <v>0</v>
      </c>
      <c r="AR19" s="37">
        <f t="shared" si="7"/>
        <v>0</v>
      </c>
      <c r="AS19" s="40"/>
      <c r="AT19" s="39">
        <v>0</v>
      </c>
      <c r="AU19" s="37">
        <f t="shared" si="8"/>
        <v>0</v>
      </c>
      <c r="AV19" s="37">
        <f t="shared" si="9"/>
        <v>0</v>
      </c>
      <c r="AW19" s="37">
        <f t="shared" si="10"/>
        <v>7.4817346153846156</v>
      </c>
      <c r="AX19" s="41">
        <f t="shared" si="11"/>
        <v>6.4783173076923051E-2</v>
      </c>
      <c r="AY19" s="30">
        <v>8</v>
      </c>
      <c r="AZ19" s="30">
        <v>0</v>
      </c>
      <c r="BA19" s="41" t="str">
        <f t="shared" si="12"/>
        <v/>
      </c>
      <c r="BB19" s="35">
        <v>600</v>
      </c>
      <c r="BC19" s="43">
        <f t="shared" si="13"/>
        <v>4489.040769230769</v>
      </c>
      <c r="BD19" s="43">
        <f t="shared" si="14"/>
        <v>4800</v>
      </c>
    </row>
  </sheetData>
  <protectedRanges>
    <protectedRange sqref="AY1 L15:L19 AD2:BD19 B2:K19 M3:AB3 M2:O2 Q2:AB2 M9:AB14 M4:O8 Q4:AB8 M15:O19 Q15:AB19" name="Range1"/>
    <protectedRange sqref="AC2:AC19" name="Range1_1"/>
    <protectedRange sqref="L2:L14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G2:G19</xm:sqref>
        </x14:dataValidation>
        <x14:dataValidation type="list" allowBlank="1" showInputMessage="1" showErrorMessage="1">
          <x14:formula1>
            <xm:f>[1]ValueSelect!#REF!</xm:f>
          </x14:formula1>
          <xm:sqref>A2:A19</xm:sqref>
        </x14:dataValidation>
        <x14:dataValidation type="list" allowBlank="1" showInputMessage="1" showErrorMessage="1">
          <x14:formula1>
            <xm:f>[1]ValueSelect!#REF!</xm:f>
          </x14:formula1>
          <xm:sqref>F2:F19</xm:sqref>
        </x14:dataValidation>
        <x14:dataValidation type="list" allowBlank="1" showInputMessage="1" showErrorMessage="1">
          <x14:formula1>
            <xm:f>[1]Data!#REF!</xm:f>
          </x14:formula1>
          <xm:sqref>V2:V19</xm:sqref>
        </x14:dataValidation>
        <x14:dataValidation type="list" allowBlank="1" showInputMessage="1" showErrorMessage="1">
          <x14:formula1>
            <xm:f>[1]Data!#REF!</xm:f>
          </x14:formula1>
          <xm:sqref>S2:S19</xm:sqref>
        </x14:dataValidation>
        <x14:dataValidation type="list" allowBlank="1" showInputMessage="1" showErrorMessage="1">
          <x14:formula1>
            <xm:f>[1]Data!#REF!</xm:f>
          </x14:formula1>
          <xm:sqref>M2:M19</xm:sqref>
        </x14:dataValidation>
        <x14:dataValidation type="list" allowBlank="1" showInputMessage="1" showErrorMessage="1">
          <x14:formula1>
            <xm:f>[1]ValueSelect!#REF!</xm:f>
          </x14:formula1>
          <xm:sqref>E2:E19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2025-11-04T03:25:42Z</dcterms:modified>
</cp:coreProperties>
</file>