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wood">[2]Sheet1!$EG$2:$EG$3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7" i="1" l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AJ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D3" i="1"/>
  <c r="AF3" i="1" s="1"/>
  <c r="AB3" i="1"/>
  <c r="BB2" i="1"/>
  <c r="AU2" i="1"/>
  <c r="AR2" i="1"/>
  <c r="AP2" i="1"/>
  <c r="AN2" i="1"/>
  <c r="AL2" i="1"/>
  <c r="AI2" i="1"/>
  <c r="AB2" i="1"/>
  <c r="AD2" i="1" s="1"/>
  <c r="AF2" i="1" s="1"/>
  <c r="AV2" i="1" l="1"/>
  <c r="AV7" i="1"/>
  <c r="AW7" i="1"/>
  <c r="AJ2" i="1"/>
  <c r="AW2" i="1" s="1"/>
  <c r="AV4" i="1"/>
  <c r="AW4" i="1" s="1"/>
  <c r="AV5" i="1"/>
  <c r="AW5" i="1" s="1"/>
  <c r="AV6" i="1"/>
  <c r="AW6" i="1" s="1"/>
  <c r="BA6" i="1" l="1"/>
  <c r="AX6" i="1"/>
  <c r="BA5" i="1"/>
  <c r="AX5" i="1"/>
  <c r="BA4" i="1"/>
  <c r="AX4" i="1"/>
  <c r="AX7" i="1"/>
  <c r="BA7" i="1"/>
  <c r="AX2" i="1"/>
  <c r="BA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<sst xmlns="http://schemas.openxmlformats.org/spreadsheetml/2006/main" count="132" uniqueCount="81">
  <si>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</si>
  <si>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</si>
  <si>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</si>
  <si>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</si>
  <si>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</si>
  <si>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</si>
  <si>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</si>
  <si>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</si>
  <si>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</si>
  <si>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</si>
  <si>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</si>
  <si>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</si>
  <si>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</si>
  <si>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</si>
  <si>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</si>
  <si>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</si>
  <si>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</si>
  <si>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</si>
  <si>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</si>
  <si>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</si>
  <si>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</si>
  <si>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</si>
  <si>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</si>
  <si>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</si>
  <si>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</si>
  <si>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</si>
  <si>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</si>
  <si>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</si>
  <si>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</si>
  <si>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</si>
  <si>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</si>
  <si>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</si>
  <si>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</si>
  <si>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</si>
  <si>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</si>
  <si>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</si>
  <si>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</si>
  <si>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</si>
  <si>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</si>
  <si>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</si>
  <si>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</si>
  <si>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</si>
  <si>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</si>
  <si>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</si>
  <si>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</si>
  <si>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</si>
  <si>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</si>
  <si>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</si>
  <si>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</si>
  <si>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</si>
  <si>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</si>
  <si>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</si>
  <si>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</si>
  <si>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</si>
  <si>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BeautySleep</t>
  </si>
  <si>
    <t>Beautyrest 5.5%</t>
  </si>
  <si>
    <t>SHEET/SHEET SET</t>
  </si>
  <si>
    <t>Satin Sheet Set</t>
  </si>
  <si>
    <t>100% polyester solid polyester satin, single needle hem , VZB packaging</t>
    <phoneticPr fontId="8" type="noConversion"/>
  </si>
  <si>
    <t>100% polyester, solid</t>
    <phoneticPr fontId="8" type="noConversion"/>
  </si>
  <si>
    <t>Twin:66x96"/20x30"/39x75+12"</t>
  </si>
  <si>
    <t>Set</t>
  </si>
  <si>
    <t>Normal</t>
  </si>
  <si>
    <t>6302.32.2040</t>
  </si>
  <si>
    <t>Jet Black</t>
  </si>
  <si>
    <t>100% Polyester Solid Satin Sheet Set</t>
    <phoneticPr fontId="8" type="noConversion"/>
  </si>
  <si>
    <t>Full:81x96"/20x30"(2)/54x75+12"</t>
  </si>
  <si>
    <t>Sepia Rose</t>
  </si>
  <si>
    <t>BS20-0050</t>
  </si>
  <si>
    <t>100% Polyester Solid 4pcs Cooling Sheet Set</t>
    <phoneticPr fontId="8" type="noConversion"/>
  </si>
  <si>
    <t>Cooling Sheet Set</t>
    <phoneticPr fontId="8" type="noConversion"/>
  </si>
  <si>
    <t>Z Hem, 100% polyester 85gsm solid microfiber cooling sheets, VZB packaging</t>
    <phoneticPr fontId="8" type="noConversion"/>
  </si>
  <si>
    <t>Reflecting Pond</t>
  </si>
  <si>
    <t>Withered Rose</t>
  </si>
  <si>
    <t>BS20-0051</t>
    <phoneticPr fontId="8" type="noConversion"/>
  </si>
  <si>
    <t>BS20-0052</t>
  </si>
  <si>
    <t>BS20-0053</t>
  </si>
  <si>
    <t>Pale Mauve</t>
    <phoneticPr fontId="8" type="noConversion"/>
  </si>
  <si>
    <t>BS20-0054</t>
  </si>
  <si>
    <t>Nirvana</t>
    <phoneticPr fontId="8" type="noConversion"/>
  </si>
  <si>
    <t>BS20-0055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</si>
</sst>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"/>
    <numFmt numFmtId="179" formatCode="[$$-409]#,##0.00;\-[$$-409]#,##0.00"/>
    <numFmt numFmtId="180" formatCode="0.0%"/>
    <numFmt numFmtId="181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0" fillId="2" borderId="2" xfId="0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1" fontId="1" fillId="0" borderId="2" xfId="1" applyNumberFormat="1" applyBorder="1"/>
    <xf numFmtId="181" fontId="1" fillId="0" borderId="2" xfId="1" applyNumberFormat="1" applyBorder="1" applyAlignment="1">
      <alignment wrapText="1"/>
    </xf>
    <xf numFmtId="0" fontId="5" fillId="0" borderId="2" xfId="0" applyFont="1" applyFill="1" applyBorder="1"/>
    <xf numFmtId="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s%20BR%2090gsm%20Satin%2085gsm%20Cooling%20Sheets%20Commitment%2011-6-2025%20Tariff%20China%202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10-23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"/>
  <sheetViews>
    <sheetView tabSelected="1" zoomScale="99" zoomScaleNormal="99" workbookViewId="0">
      <selection activeCell="AW20" sqref="AW20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.7109375" style="2" customWidth="1"/>
    <col min="6" max="6" width="18.85546875" style="2" customWidth="1"/>
    <col min="7" max="7" width="17.5703125" style="2" customWidth="1"/>
    <col min="8" max="8" width="18.7109375" style="2" customWidth="1"/>
    <col min="9" max="9" width="47.85546875" style="2" customWidth="1"/>
    <col min="10" max="10" width="21.140625" style="2" customWidth="1"/>
    <col min="11" max="11" width="24.140625" style="2" customWidth="1"/>
    <col min="12" max="12" width="21.5703125" style="2" customWidth="1"/>
    <col min="13" max="13" width="36.28515625" style="2" customWidth="1"/>
    <col min="14" max="14" width="15.28515625" style="2" customWidth="1"/>
    <col min="15" max="15" width="6.28515625" style="2" customWidth="1"/>
    <col min="16" max="16" width="12.140625" style="2" customWidth="1"/>
    <col min="17" max="17" width="15.5703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5" customWidth="1"/>
    <col min="24" max="24" width="8.7109375" style="55" customWidth="1"/>
    <col min="25" max="25" width="7.28515625" style="55" customWidth="1"/>
    <col min="26" max="26" width="9" style="56" customWidth="1"/>
    <col min="27" max="27" width="6.28515625" style="57" customWidth="1"/>
    <col min="28" max="28" width="10" style="58" customWidth="1"/>
    <col min="29" max="29" width="10" style="56" customWidth="1"/>
    <col min="30" max="30" width="9.7109375" style="57" customWidth="1"/>
    <col min="31" max="31" width="7.7109375" style="2" customWidth="1"/>
    <col min="32" max="32" width="8.85546875" style="3" customWidth="1"/>
    <col min="33" max="33" width="16.2851562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7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45"/>
      <c r="B2" s="46"/>
      <c r="C2" s="46"/>
      <c r="D2" s="46"/>
      <c r="E2" s="29" t="s">
        <v>54</v>
      </c>
      <c r="F2" s="29" t="s">
        <v>55</v>
      </c>
      <c r="G2" s="29" t="s">
        <v>56</v>
      </c>
      <c r="H2" s="30"/>
      <c r="I2" s="29" t="s">
        <v>65</v>
      </c>
      <c r="J2" s="29" t="s">
        <v>57</v>
      </c>
      <c r="K2" s="28" t="s">
        <v>58</v>
      </c>
      <c r="L2" s="28" t="s">
        <v>59</v>
      </c>
      <c r="M2" s="29" t="s">
        <v>66</v>
      </c>
      <c r="N2" s="29" t="s">
        <v>67</v>
      </c>
      <c r="O2" s="29"/>
      <c r="P2" s="53" t="s">
        <v>68</v>
      </c>
      <c r="Q2" s="31"/>
      <c r="R2" s="46"/>
      <c r="S2" s="29" t="s">
        <v>61</v>
      </c>
      <c r="T2" s="32">
        <v>4.74</v>
      </c>
      <c r="U2" s="33">
        <v>4.8899999999999997</v>
      </c>
      <c r="V2" s="29" t="s">
        <v>62</v>
      </c>
      <c r="W2" s="34">
        <v>48</v>
      </c>
      <c r="X2" s="34">
        <v>30</v>
      </c>
      <c r="Y2" s="34">
        <v>46</v>
      </c>
      <c r="Z2" s="35">
        <v>15.5</v>
      </c>
      <c r="AA2" s="36">
        <v>12</v>
      </c>
      <c r="AB2" s="37">
        <f t="shared" ref="AB2:AB7" si="0">IF(W2="","",W2*X2*Y2/1000000)</f>
        <v>6.6239999999999993E-2</v>
      </c>
      <c r="AC2" s="35">
        <v>56</v>
      </c>
      <c r="AD2" s="38">
        <f t="shared" ref="AD2:AD7" si="1">IF(AA2="","",AC2/AB2*AA2)</f>
        <v>10144.927536231886</v>
      </c>
      <c r="AE2" s="39">
        <v>3500</v>
      </c>
      <c r="AF2" s="40">
        <f t="shared" ref="AF2:AF7" si="2">IF(ISERROR(AE2/AD2),"",AE2/AD2)</f>
        <v>0.34499999999999992</v>
      </c>
      <c r="AG2" s="29" t="s">
        <v>63</v>
      </c>
      <c r="AH2" s="41">
        <v>0.314</v>
      </c>
      <c r="AI2" s="40">
        <f t="shared" ref="AI2" si="3">IF(ISERROR(U2*AH2),"",U2*AH2)</f>
        <v>1.5354599999999998</v>
      </c>
      <c r="AJ2" s="40">
        <f t="shared" ref="AJ2:AJ7" si="4">IF(ISERROR(U2+AF2+AI2),"",U2+AF2+AI2)</f>
        <v>6.770459999999999</v>
      </c>
      <c r="AK2" s="42">
        <v>0</v>
      </c>
      <c r="AL2" s="40">
        <f t="shared" ref="AL2" si="5">IF(ISERROR(AY2*AK2),"",AY2*AK2)</f>
        <v>0</v>
      </c>
      <c r="AM2" s="42">
        <v>0</v>
      </c>
      <c r="AN2" s="40">
        <f t="shared" ref="AN2" si="6">IF(ISERROR(AY2*AM2),"",AY2*AM2)</f>
        <v>0</v>
      </c>
      <c r="AO2" s="42">
        <v>5.5E-2</v>
      </c>
      <c r="AP2" s="40">
        <f t="shared" ref="AP2" si="7">IF(ISERROR(AY2*AO2),"",AY2*AO2)</f>
        <v>0.51424999999999998</v>
      </c>
      <c r="AQ2" s="42">
        <v>0</v>
      </c>
      <c r="AR2" s="40">
        <f t="shared" ref="AR2:AR7" si="8">IF(ISERROR(U2*AQ2),"",U2*AQ2)</f>
        <v>0</v>
      </c>
      <c r="AS2" s="43">
        <v>0</v>
      </c>
      <c r="AT2" s="42">
        <v>0</v>
      </c>
      <c r="AU2" s="40">
        <f t="shared" ref="AU2" si="9">IF(ISERROR(AY2*AT2),"",AY2*AT2)</f>
        <v>0</v>
      </c>
      <c r="AV2" s="40">
        <f t="shared" ref="AV2:AV7" si="10">IF(ISERROR(AL2+AN2+AP2+AR2+AU2),"",AL2+AN2+AP2+AR2+AU2)</f>
        <v>0.51424999999999998</v>
      </c>
      <c r="AW2" s="40">
        <f t="shared" ref="AW2:AW7" si="11">IF(ISERROR(AJ2+AV2),"",AJ2+AV2)</f>
        <v>7.2847099999999987</v>
      </c>
      <c r="AX2" s="44">
        <f t="shared" ref="AX2" si="12">IF(ISERROR((AY2-AW2)/AY2),"",(AY2-AW2)/AY2)</f>
        <v>0.22088663101604289</v>
      </c>
      <c r="AY2" s="43">
        <v>9.35</v>
      </c>
      <c r="AZ2" s="36"/>
      <c r="BA2" s="40">
        <f t="shared" ref="BA2:BA7" si="13">IF(ISERROR(AW2*AZ2),"",AW2*AZ2)</f>
        <v>0</v>
      </c>
      <c r="BB2" s="40">
        <f t="shared" ref="BB2:BB7" si="14">IF(ISERROR(AY2*AZ2),"",AY2*AZ2)</f>
        <v>0</v>
      </c>
    </row>
    <row r="3" spans="1:54" ht="15" customHeight="1" x14ac:dyDescent="0.25">
      <c r="A3" s="45">
        <v>14</v>
      </c>
      <c r="B3" s="46"/>
      <c r="C3" s="46"/>
      <c r="D3" s="46"/>
      <c r="E3" s="29" t="s">
        <v>54</v>
      </c>
      <c r="F3" s="29" t="s">
        <v>55</v>
      </c>
      <c r="G3" s="29" t="s">
        <v>56</v>
      </c>
      <c r="H3" s="30"/>
      <c r="I3" s="29" t="s">
        <v>69</v>
      </c>
      <c r="J3" s="29" t="s">
        <v>70</v>
      </c>
      <c r="K3" s="29" t="s">
        <v>71</v>
      </c>
      <c r="L3" s="28" t="s">
        <v>59</v>
      </c>
      <c r="M3" s="2" t="s">
        <v>60</v>
      </c>
      <c r="N3" s="29" t="s">
        <v>64</v>
      </c>
      <c r="O3" s="29"/>
      <c r="P3" s="53" t="s">
        <v>74</v>
      </c>
      <c r="Q3" s="31"/>
      <c r="R3" s="46"/>
      <c r="S3" s="29" t="s">
        <v>61</v>
      </c>
      <c r="T3" s="32">
        <v>3.13</v>
      </c>
      <c r="U3" s="33">
        <v>3.23</v>
      </c>
      <c r="V3" s="29" t="s">
        <v>62</v>
      </c>
      <c r="W3" s="47">
        <v>48</v>
      </c>
      <c r="X3" s="47">
        <v>30</v>
      </c>
      <c r="Y3" s="47">
        <v>39</v>
      </c>
      <c r="Z3" s="54">
        <v>11.2</v>
      </c>
      <c r="AA3" s="36">
        <v>12</v>
      </c>
      <c r="AB3" s="48">
        <f t="shared" si="0"/>
        <v>5.6160000000000002E-2</v>
      </c>
      <c r="AC3" s="35">
        <v>56</v>
      </c>
      <c r="AD3" s="38">
        <f t="shared" si="1"/>
        <v>11965.811965811965</v>
      </c>
      <c r="AE3" s="39">
        <v>3500</v>
      </c>
      <c r="AF3" s="49">
        <f t="shared" si="2"/>
        <v>0.29250000000000004</v>
      </c>
      <c r="AG3" s="52" t="s">
        <v>63</v>
      </c>
      <c r="AH3" s="41">
        <v>0.314</v>
      </c>
      <c r="AI3" s="40">
        <v>1.01</v>
      </c>
      <c r="AJ3" s="40">
        <v>4.53</v>
      </c>
      <c r="AK3" s="42">
        <v>0</v>
      </c>
      <c r="AL3" s="49">
        <v>0</v>
      </c>
      <c r="AM3" s="42">
        <v>0</v>
      </c>
      <c r="AN3" s="49">
        <v>0</v>
      </c>
      <c r="AO3" s="42">
        <v>5.5E-2</v>
      </c>
      <c r="AP3" s="40">
        <v>0.4</v>
      </c>
      <c r="AQ3" s="42">
        <v>0</v>
      </c>
      <c r="AR3" s="40">
        <v>0</v>
      </c>
      <c r="AS3" s="43">
        <v>0</v>
      </c>
      <c r="AT3" s="42">
        <v>0</v>
      </c>
      <c r="AU3" s="40">
        <v>0</v>
      </c>
      <c r="AV3" s="40">
        <v>0.4</v>
      </c>
      <c r="AW3" s="49">
        <v>4.93</v>
      </c>
      <c r="AX3" s="50">
        <v>0.1573</v>
      </c>
      <c r="AY3" s="6">
        <v>5.85</v>
      </c>
      <c r="AZ3" s="46"/>
      <c r="BA3" s="40">
        <v>0</v>
      </c>
      <c r="BB3" s="40">
        <f t="shared" si="14"/>
        <v>0</v>
      </c>
    </row>
    <row r="4" spans="1:54" ht="15" customHeight="1" x14ac:dyDescent="0.25">
      <c r="A4" s="45">
        <v>15</v>
      </c>
      <c r="B4" s="46"/>
      <c r="C4" s="46"/>
      <c r="D4" s="46"/>
      <c r="E4" s="29" t="s">
        <v>54</v>
      </c>
      <c r="F4" s="29" t="s">
        <v>55</v>
      </c>
      <c r="G4" s="29" t="s">
        <v>56</v>
      </c>
      <c r="H4" s="30"/>
      <c r="I4" s="29" t="s">
        <v>69</v>
      </c>
      <c r="J4" s="29" t="s">
        <v>70</v>
      </c>
      <c r="K4" s="29" t="s">
        <v>71</v>
      </c>
      <c r="L4" s="28" t="s">
        <v>59</v>
      </c>
      <c r="M4" s="51" t="s">
        <v>60</v>
      </c>
      <c r="N4" s="29" t="s">
        <v>72</v>
      </c>
      <c r="O4" s="29"/>
      <c r="P4" s="53" t="s">
        <v>75</v>
      </c>
      <c r="Q4" s="31"/>
      <c r="R4" s="46"/>
      <c r="S4" s="29" t="s">
        <v>61</v>
      </c>
      <c r="T4" s="32">
        <v>3.13</v>
      </c>
      <c r="U4" s="33">
        <v>3.23</v>
      </c>
      <c r="V4" s="29" t="s">
        <v>62</v>
      </c>
      <c r="W4" s="47">
        <v>48</v>
      </c>
      <c r="X4" s="47">
        <v>30</v>
      </c>
      <c r="Y4" s="47">
        <v>39</v>
      </c>
      <c r="Z4" s="54">
        <v>11.2</v>
      </c>
      <c r="AA4" s="36">
        <v>12</v>
      </c>
      <c r="AB4" s="48">
        <f t="shared" si="0"/>
        <v>5.6160000000000002E-2</v>
      </c>
      <c r="AC4" s="35">
        <v>56</v>
      </c>
      <c r="AD4" s="38">
        <f t="shared" si="1"/>
        <v>11965.811965811965</v>
      </c>
      <c r="AE4" s="39">
        <v>3500</v>
      </c>
      <c r="AF4" s="49">
        <f t="shared" si="2"/>
        <v>0.29250000000000004</v>
      </c>
      <c r="AG4" s="52" t="s">
        <v>63</v>
      </c>
      <c r="AH4" s="41">
        <v>0.314</v>
      </c>
      <c r="AI4" s="40">
        <f t="shared" ref="AI4:AI7" si="15">IF(ISERROR(U4*AH3),"",U4*AH3)</f>
        <v>1.0142199999999999</v>
      </c>
      <c r="AJ4" s="40">
        <f t="shared" si="4"/>
        <v>4.5367199999999999</v>
      </c>
      <c r="AK4" s="42">
        <v>0</v>
      </c>
      <c r="AL4" s="49">
        <f t="shared" ref="AL4:AL7" si="16">IF(ISERROR(AY3*AK4),"",AY3*AK4)</f>
        <v>0</v>
      </c>
      <c r="AM4" s="42">
        <v>0</v>
      </c>
      <c r="AN4" s="49">
        <f t="shared" ref="AN4:AN7" si="17">IF(ISERROR(AY3*AM4),"",AY3*AM4)</f>
        <v>0</v>
      </c>
      <c r="AO4" s="42">
        <v>5.5E-2</v>
      </c>
      <c r="AP4" s="40">
        <f t="shared" ref="AP4:AP7" si="18">IF(ISERROR(AY3*AO4),"",AY3*AO4)</f>
        <v>0.32174999999999998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ref="AU4:AU7" si="19">IF(ISERROR(AY3*AT4),"",AY3*AT4)</f>
        <v>0</v>
      </c>
      <c r="AV4" s="40">
        <f t="shared" si="10"/>
        <v>0.32174999999999998</v>
      </c>
      <c r="AW4" s="49">
        <f t="shared" si="11"/>
        <v>4.8584699999999996</v>
      </c>
      <c r="AX4" s="50">
        <f t="shared" ref="AX3:AX7" si="20">IF(ISERROR((AY4-AW4)/AY4),"",(AY4-AW4)/AY4)</f>
        <v>0.16949230769230772</v>
      </c>
      <c r="AY4" s="6">
        <v>5.85</v>
      </c>
      <c r="AZ4" s="5"/>
      <c r="BA4" s="40">
        <f t="shared" si="13"/>
        <v>0</v>
      </c>
      <c r="BB4" s="40">
        <f t="shared" si="14"/>
        <v>0</v>
      </c>
    </row>
    <row r="5" spans="1:54" ht="15" customHeight="1" x14ac:dyDescent="0.25">
      <c r="A5" s="45">
        <v>16</v>
      </c>
      <c r="B5" s="46"/>
      <c r="C5" s="46"/>
      <c r="D5" s="46"/>
      <c r="E5" s="29" t="s">
        <v>54</v>
      </c>
      <c r="F5" s="29" t="s">
        <v>55</v>
      </c>
      <c r="G5" s="29" t="s">
        <v>56</v>
      </c>
      <c r="H5" s="30"/>
      <c r="I5" s="29" t="s">
        <v>69</v>
      </c>
      <c r="J5" s="29" t="s">
        <v>70</v>
      </c>
      <c r="K5" s="29" t="s">
        <v>71</v>
      </c>
      <c r="L5" s="28" t="s">
        <v>59</v>
      </c>
      <c r="M5" s="51" t="s">
        <v>60</v>
      </c>
      <c r="N5" s="29" t="s">
        <v>73</v>
      </c>
      <c r="O5" s="29"/>
      <c r="P5" s="53" t="s">
        <v>76</v>
      </c>
      <c r="Q5" s="31"/>
      <c r="R5" s="46"/>
      <c r="S5" s="29" t="s">
        <v>61</v>
      </c>
      <c r="T5" s="32">
        <v>3.13</v>
      </c>
      <c r="U5" s="33">
        <v>3.23</v>
      </c>
      <c r="V5" s="29" t="s">
        <v>62</v>
      </c>
      <c r="W5" s="47">
        <v>48</v>
      </c>
      <c r="X5" s="47">
        <v>30</v>
      </c>
      <c r="Y5" s="47">
        <v>39</v>
      </c>
      <c r="Z5" s="54">
        <v>11.2</v>
      </c>
      <c r="AA5" s="36">
        <v>12</v>
      </c>
      <c r="AB5" s="48">
        <f t="shared" si="0"/>
        <v>5.6160000000000002E-2</v>
      </c>
      <c r="AC5" s="35">
        <v>56</v>
      </c>
      <c r="AD5" s="38">
        <f t="shared" si="1"/>
        <v>11965.811965811965</v>
      </c>
      <c r="AE5" s="39">
        <v>3500</v>
      </c>
      <c r="AF5" s="49">
        <f t="shared" si="2"/>
        <v>0.29250000000000004</v>
      </c>
      <c r="AG5" s="52" t="s">
        <v>63</v>
      </c>
      <c r="AH5" s="41">
        <v>0.314</v>
      </c>
      <c r="AI5" s="40">
        <f t="shared" si="15"/>
        <v>1.0142199999999999</v>
      </c>
      <c r="AJ5" s="40">
        <f t="shared" si="4"/>
        <v>4.5367199999999999</v>
      </c>
      <c r="AK5" s="42">
        <v>0</v>
      </c>
      <c r="AL5" s="49">
        <f t="shared" si="16"/>
        <v>0</v>
      </c>
      <c r="AM5" s="42">
        <v>0</v>
      </c>
      <c r="AN5" s="49">
        <f t="shared" si="17"/>
        <v>0</v>
      </c>
      <c r="AO5" s="42">
        <v>5.5E-2</v>
      </c>
      <c r="AP5" s="40">
        <f t="shared" si="18"/>
        <v>0.32174999999999998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19"/>
        <v>0</v>
      </c>
      <c r="AV5" s="40">
        <f t="shared" si="10"/>
        <v>0.32174999999999998</v>
      </c>
      <c r="AW5" s="49">
        <f t="shared" si="11"/>
        <v>4.8584699999999996</v>
      </c>
      <c r="AX5" s="50">
        <f t="shared" si="20"/>
        <v>0.16949230769230772</v>
      </c>
      <c r="AY5" s="6">
        <v>5.85</v>
      </c>
      <c r="AZ5" s="5"/>
      <c r="BA5" s="40">
        <f t="shared" si="13"/>
        <v>0</v>
      </c>
      <c r="BB5" s="40">
        <f t="shared" si="14"/>
        <v>0</v>
      </c>
    </row>
    <row r="6" spans="1:54" ht="15" customHeight="1" x14ac:dyDescent="0.25">
      <c r="A6" s="45">
        <v>17</v>
      </c>
      <c r="B6" s="46"/>
      <c r="C6" s="46"/>
      <c r="D6" s="46"/>
      <c r="E6" s="29" t="s">
        <v>54</v>
      </c>
      <c r="F6" s="29" t="s">
        <v>55</v>
      </c>
      <c r="G6" s="29" t="s">
        <v>56</v>
      </c>
      <c r="H6" s="30"/>
      <c r="I6" s="29" t="s">
        <v>69</v>
      </c>
      <c r="J6" s="29" t="s">
        <v>70</v>
      </c>
      <c r="K6" s="29" t="s">
        <v>71</v>
      </c>
      <c r="L6" s="28" t="s">
        <v>59</v>
      </c>
      <c r="M6" s="51" t="s">
        <v>60</v>
      </c>
      <c r="N6" s="29" t="s">
        <v>77</v>
      </c>
      <c r="O6" s="29"/>
      <c r="P6" s="53" t="s">
        <v>78</v>
      </c>
      <c r="Q6" s="31"/>
      <c r="R6" s="46"/>
      <c r="S6" s="29" t="s">
        <v>61</v>
      </c>
      <c r="T6" s="32">
        <v>3.13</v>
      </c>
      <c r="U6" s="33">
        <v>3.23</v>
      </c>
      <c r="V6" s="29" t="s">
        <v>62</v>
      </c>
      <c r="W6" s="47">
        <v>48</v>
      </c>
      <c r="X6" s="47">
        <v>30</v>
      </c>
      <c r="Y6" s="47">
        <v>39</v>
      </c>
      <c r="Z6" s="54">
        <v>11.2</v>
      </c>
      <c r="AA6" s="36">
        <v>12</v>
      </c>
      <c r="AB6" s="48">
        <f t="shared" si="0"/>
        <v>5.6160000000000002E-2</v>
      </c>
      <c r="AC6" s="35">
        <v>56</v>
      </c>
      <c r="AD6" s="38">
        <f t="shared" si="1"/>
        <v>11965.811965811965</v>
      </c>
      <c r="AE6" s="39">
        <v>3500</v>
      </c>
      <c r="AF6" s="49">
        <f t="shared" si="2"/>
        <v>0.29250000000000004</v>
      </c>
      <c r="AG6" s="52" t="s">
        <v>63</v>
      </c>
      <c r="AH6" s="41">
        <v>0.314</v>
      </c>
      <c r="AI6" s="40">
        <f t="shared" si="15"/>
        <v>1.0142199999999999</v>
      </c>
      <c r="AJ6" s="40">
        <f t="shared" si="4"/>
        <v>4.5367199999999999</v>
      </c>
      <c r="AK6" s="42">
        <v>0</v>
      </c>
      <c r="AL6" s="49">
        <f t="shared" si="16"/>
        <v>0</v>
      </c>
      <c r="AM6" s="42">
        <v>0</v>
      </c>
      <c r="AN6" s="49">
        <f t="shared" si="17"/>
        <v>0</v>
      </c>
      <c r="AO6" s="42">
        <v>5.5E-2</v>
      </c>
      <c r="AP6" s="40">
        <f t="shared" si="18"/>
        <v>0.32174999999999998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19"/>
        <v>0</v>
      </c>
      <c r="AV6" s="40">
        <f t="shared" si="10"/>
        <v>0.32174999999999998</v>
      </c>
      <c r="AW6" s="49">
        <f t="shared" si="11"/>
        <v>4.8584699999999996</v>
      </c>
      <c r="AX6" s="50">
        <f t="shared" si="20"/>
        <v>0.16949230769230772</v>
      </c>
      <c r="AY6" s="6">
        <v>5.85</v>
      </c>
      <c r="AZ6" s="5"/>
      <c r="BA6" s="40">
        <f t="shared" si="13"/>
        <v>0</v>
      </c>
      <c r="BB6" s="40">
        <f t="shared" si="14"/>
        <v>0</v>
      </c>
    </row>
    <row r="7" spans="1:54" ht="15" customHeight="1" x14ac:dyDescent="0.25">
      <c r="A7" s="45">
        <v>18</v>
      </c>
      <c r="B7" s="46"/>
      <c r="C7" s="46"/>
      <c r="D7" s="46"/>
      <c r="E7" s="29" t="s">
        <v>54</v>
      </c>
      <c r="F7" s="29" t="s">
        <v>55</v>
      </c>
      <c r="G7" s="29" t="s">
        <v>56</v>
      </c>
      <c r="H7" s="30"/>
      <c r="I7" s="29" t="s">
        <v>69</v>
      </c>
      <c r="J7" s="29" t="s">
        <v>70</v>
      </c>
      <c r="K7" s="29" t="s">
        <v>71</v>
      </c>
      <c r="L7" s="28" t="s">
        <v>59</v>
      </c>
      <c r="M7" s="51" t="s">
        <v>60</v>
      </c>
      <c r="N7" s="29" t="s">
        <v>79</v>
      </c>
      <c r="O7" s="29"/>
      <c r="P7" s="53" t="s">
        <v>80</v>
      </c>
      <c r="Q7" s="31"/>
      <c r="R7" s="46"/>
      <c r="S7" s="29" t="s">
        <v>61</v>
      </c>
      <c r="T7" s="32">
        <v>3.13</v>
      </c>
      <c r="U7" s="33">
        <v>3.23</v>
      </c>
      <c r="V7" s="29" t="s">
        <v>62</v>
      </c>
      <c r="W7" s="47">
        <v>48</v>
      </c>
      <c r="X7" s="47">
        <v>30</v>
      </c>
      <c r="Y7" s="47">
        <v>39</v>
      </c>
      <c r="Z7" s="54">
        <v>11.2</v>
      </c>
      <c r="AA7" s="36">
        <v>12</v>
      </c>
      <c r="AB7" s="48">
        <f t="shared" si="0"/>
        <v>5.6160000000000002E-2</v>
      </c>
      <c r="AC7" s="35">
        <v>56</v>
      </c>
      <c r="AD7" s="38">
        <f t="shared" si="1"/>
        <v>11965.811965811965</v>
      </c>
      <c r="AE7" s="39">
        <v>3500</v>
      </c>
      <c r="AF7" s="49">
        <f t="shared" si="2"/>
        <v>0.29250000000000004</v>
      </c>
      <c r="AG7" s="52" t="s">
        <v>63</v>
      </c>
      <c r="AH7" s="41">
        <v>0.314</v>
      </c>
      <c r="AI7" s="40">
        <f t="shared" si="15"/>
        <v>1.0142199999999999</v>
      </c>
      <c r="AJ7" s="40">
        <f t="shared" si="4"/>
        <v>4.5367199999999999</v>
      </c>
      <c r="AK7" s="42">
        <v>0</v>
      </c>
      <c r="AL7" s="49">
        <f t="shared" si="16"/>
        <v>0</v>
      </c>
      <c r="AM7" s="42">
        <v>0</v>
      </c>
      <c r="AN7" s="49">
        <f t="shared" si="17"/>
        <v>0</v>
      </c>
      <c r="AO7" s="42">
        <v>5.5E-2</v>
      </c>
      <c r="AP7" s="40">
        <f t="shared" si="18"/>
        <v>0.32174999999999998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19"/>
        <v>0</v>
      </c>
      <c r="AV7" s="40">
        <f t="shared" si="10"/>
        <v>0.32174999999999998</v>
      </c>
      <c r="AW7" s="49">
        <f t="shared" si="11"/>
        <v>4.8584699999999996</v>
      </c>
      <c r="AX7" s="50">
        <f t="shared" si="20"/>
        <v>0.16949230769230772</v>
      </c>
      <c r="AY7" s="6">
        <v>5.85</v>
      </c>
      <c r="AZ7" s="5"/>
      <c r="BA7" s="40">
        <f t="shared" si="13"/>
        <v>0</v>
      </c>
      <c r="BB7" s="40">
        <f t="shared" si="14"/>
        <v>0</v>
      </c>
    </row>
    <row r="8" spans="1:54" x14ac:dyDescent="0.25">
      <c r="AX8" s="4"/>
      <c r="AZ8" s="57"/>
    </row>
  </sheetData>
  <sheetProtection insertRows="0" deleteRows="0" sort="0"/>
  <protectedRanges>
    <protectedRange sqref="M4:M7 W8:AL8 W9:AS217 AV9:AY217 A3:L7 AZ4:AZ8 M8:T217 AZ2 N3:O7 U2:Z2 A8:K217 Q2:S7 Z3:Z7 AB2:AD7 AI3:AL7 AM3:AS8 AT3:AU217 AI2:AX2 AF2:AG7 A2:O2 AV3:AX8 U3:V217" name="Range1"/>
    <protectedRange sqref="AE2:AE7" name="Range1_3"/>
    <protectedRange sqref="AH2:AH7" name="Range1_4"/>
    <protectedRange sqref="L8:L253" name="Range1_1"/>
    <protectedRange sqref="P2" name="Range1_5"/>
    <protectedRange sqref="P3:P7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G2:G7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[1]Data!#REF!</xm:f>
          </x14:formula1>
          <xm:sqref>S2:S7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2025-11-06T07:22:14Z</dcterms:created>
  <dcterms:modified xsi:type="dcterms:W3CDTF">2025-11-06T07:24:09Z</dcterms:modified>
</cp:coreProperties>
</file>