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#N/A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" i="1" l="1"/>
  <c r="AU2" i="1"/>
  <c r="AP2" i="1"/>
  <c r="AN2" i="1"/>
  <c r="AL2" i="1"/>
  <c r="AB2" i="1"/>
  <c r="AD2" i="1" s="1"/>
  <c r="AF2" i="1" s="1"/>
  <c r="U2" i="1"/>
  <c r="AI2" i="1" s="1"/>
  <c r="T2" i="1"/>
  <c r="AR2" i="1" l="1"/>
  <c r="AV2" i="1" s="1"/>
  <c r="AJ2" i="1"/>
  <c r="AW2" i="1" l="1"/>
  <c r="AX2" i="1" l="1"/>
  <c r="BA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<sst xmlns="http://schemas.openxmlformats.org/spreadsheetml/2006/main" count="68" uniqueCount="68">
  <si>
    <t>Brand</t>
  </si>
  <si>
    <t>Serta</t>
  </si>
  <si>
    <t>Licensor</t>
  </si>
  <si>
    <t>Serta Sheep 5.5%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</si>
  <si>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</si>
  <si>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</si>
  <si>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</si>
  <si>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</si>
  <si>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</si>
  <si>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</si>
  <si>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</si>
  <si>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</si>
  <si>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</si>
  <si>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</si>
  <si>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</si>
  <si>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</si>
  <si>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</si>
  <si>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</si>
  <si>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</si>
  <si>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</si>
  <si>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</si>
  <si>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</si>
  <si>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</si>
  <si>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</si>
  <si>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</si>
  <si>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</si>
  <si>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</si>
  <si>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</si>
  <si>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</si>
  <si>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</si>
  <si>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</si>
  <si>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</si>
  <si>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</si>
  <si>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</si>
  <si>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</si>
  <si>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</si>
  <si>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</si>
  <si>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</si>
  <si>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</si>
  <si>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</si>
  <si>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</si>
  <si>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</si>
  <si>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</si>
  <si>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</si>
  <si>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</si>
  <si>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</si>
  <si>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</si>
  <si>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</si>
  <si>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</si>
  <si>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</si>
  <si>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</si>
  <si>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</si>
  <si>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</si>
  <si>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</si>
  <si>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</si>
  <si>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</si>
  <si>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>PILLOWCASE</t>
  </si>
  <si>
    <t>Serta Perfect Cool</t>
    <phoneticPr fontId="3" type="noConversion"/>
  </si>
  <si>
    <t>100% polyester 80gsm Microfiber Cooling pillowcases</t>
    <phoneticPr fontId="3" type="noConversion"/>
  </si>
  <si>
    <t>STD Pllowcase</t>
    <phoneticPr fontId="3" type="noConversion"/>
  </si>
  <si>
    <t>100% polyester 80gsm Microfiber, cooling treatment, VZB packaging, z hem</t>
    <phoneticPr fontId="3" type="noConversion"/>
  </si>
  <si>
    <t>100% polyester, Solid</t>
    <phoneticPr fontId="3" type="noConversion"/>
  </si>
  <si>
    <t>SPC: 20x30"(4)</t>
  </si>
  <si>
    <t>Snow White</t>
  </si>
  <si>
    <t>SH21-0856</t>
    <phoneticPr fontId="3" type="noConversion"/>
  </si>
  <si>
    <t>Pair</t>
  </si>
  <si>
    <t>Normal</t>
  </si>
  <si>
    <t>6302.32.2020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</si>
</sst>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0.000"/>
    <numFmt numFmtId="178" formatCode="&quot;$&quot;#,##0.00"/>
    <numFmt numFmtId="179" formatCode="&quot;$&quot;#,##0.0000"/>
    <numFmt numFmtId="180" formatCode="[$$-409]#,##0.00;\-[$$-409]#,##0.00"/>
    <numFmt numFmtId="181" formatCode="0.0000"/>
    <numFmt numFmtId="182" formatCode="0.0%"/>
  </numFmts>
  <fonts count="9" x14ac:knownFonts="1">
    <font>
      <sz val="11"/>
      <name val="Calibri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178" fontId="5" fillId="0" borderId="1" xfId="3" applyNumberFormat="1" applyFont="1" applyBorder="1" applyAlignment="1">
      <alignment wrapText="1"/>
    </xf>
    <xf numFmtId="0" fontId="6" fillId="0" borderId="0" xfId="4" applyAlignment="1">
      <alignment wrapText="1"/>
    </xf>
    <xf numFmtId="0" fontId="6" fillId="0" borderId="0" xfId="4" applyAlignment="1">
      <alignment horizontal="center" wrapText="1"/>
    </xf>
    <xf numFmtId="178" fontId="6" fillId="0" borderId="0" xfId="4" applyNumberFormat="1" applyAlignment="1">
      <alignment wrapText="1"/>
    </xf>
    <xf numFmtId="10" fontId="6" fillId="0" borderId="0" xfId="4" applyNumberFormat="1" applyAlignment="1">
      <alignment wrapText="1"/>
    </xf>
    <xf numFmtId="179" fontId="6" fillId="0" borderId="0" xfId="4" applyNumberFormat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5" fillId="0" borderId="1" xfId="3" applyNumberFormat="1" applyFont="1" applyBorder="1" applyAlignment="1">
      <alignment wrapText="1"/>
    </xf>
    <xf numFmtId="2" fontId="4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5" fillId="6" borderId="1" xfId="3" applyNumberFormat="1" applyFont="1" applyFill="1" applyBorder="1" applyAlignment="1">
      <alignment wrapText="1"/>
    </xf>
    <xf numFmtId="178" fontId="4" fillId="0" borderId="1" xfId="3" applyNumberFormat="1" applyFont="1" applyBorder="1" applyAlignment="1">
      <alignment wrapText="1"/>
    </xf>
    <xf numFmtId="178" fontId="5" fillId="4" borderId="1" xfId="3" applyNumberFormat="1" applyFont="1" applyFill="1" applyBorder="1" applyAlignment="1">
      <alignment wrapText="1"/>
    </xf>
    <xf numFmtId="10" fontId="5" fillId="4" borderId="1" xfId="3" applyNumberFormat="1" applyFont="1" applyFill="1" applyBorder="1" applyAlignment="1">
      <alignment wrapText="1"/>
    </xf>
    <xf numFmtId="178" fontId="4" fillId="8" borderId="1" xfId="3" applyNumberFormat="1" applyFont="1" applyFill="1" applyBorder="1" applyAlignment="1">
      <alignment wrapText="1"/>
    </xf>
    <xf numFmtId="179" fontId="5" fillId="0" borderId="1" xfId="3" applyNumberFormat="1" applyFont="1" applyBorder="1" applyAlignment="1">
      <alignment wrapText="1"/>
    </xf>
    <xf numFmtId="0" fontId="6" fillId="0" borderId="1" xfId="4" applyBorder="1" applyAlignment="1">
      <alignment horizontal="center"/>
    </xf>
    <xf numFmtId="0" fontId="6" fillId="0" borderId="1" xfId="4" applyBorder="1"/>
    <xf numFmtId="180" fontId="6" fillId="0" borderId="1" xfId="4" applyNumberFormat="1" applyBorder="1"/>
    <xf numFmtId="0" fontId="6" fillId="0" borderId="1" xfId="4" applyBorder="1" applyAlignment="1">
      <alignment wrapText="1"/>
    </xf>
    <xf numFmtId="0" fontId="6" fillId="0" borderId="1" xfId="0" applyFont="1" applyFill="1" applyBorder="1" applyAlignment="1">
      <alignment wrapText="1"/>
    </xf>
    <xf numFmtId="178" fontId="6" fillId="0" borderId="2" xfId="4" applyNumberFormat="1" applyBorder="1" applyAlignment="1">
      <alignment horizontal="center" wrapText="1"/>
    </xf>
    <xf numFmtId="178" fontId="6" fillId="0" borderId="2" xfId="4" applyNumberFormat="1" applyBorder="1"/>
    <xf numFmtId="0" fontId="1" fillId="9" borderId="1" xfId="5" applyFill="1" applyBorder="1" applyAlignment="1">
      <alignment wrapText="1"/>
    </xf>
    <xf numFmtId="0" fontId="1" fillId="0" borderId="1" xfId="5" applyBorder="1" applyAlignment="1">
      <alignment wrapText="1"/>
    </xf>
    <xf numFmtId="1" fontId="1" fillId="9" borderId="1" xfId="5" applyNumberFormat="1" applyFill="1" applyBorder="1" applyAlignment="1">
      <alignment wrapText="1"/>
    </xf>
    <xf numFmtId="1" fontId="6" fillId="0" borderId="1" xfId="4" applyNumberFormat="1" applyBorder="1"/>
    <xf numFmtId="181" fontId="6" fillId="2" borderId="1" xfId="4" applyNumberFormat="1" applyFill="1" applyBorder="1"/>
    <xf numFmtId="2" fontId="6" fillId="0" borderId="1" xfId="4" applyNumberFormat="1" applyBorder="1"/>
    <xf numFmtId="1" fontId="6" fillId="2" borderId="1" xfId="4" applyNumberFormat="1" applyFill="1" applyBorder="1"/>
    <xf numFmtId="3" fontId="6" fillId="0" borderId="1" xfId="4" applyNumberFormat="1" applyBorder="1"/>
    <xf numFmtId="178" fontId="6" fillId="2" borderId="1" xfId="4" applyNumberFormat="1" applyFill="1" applyBorder="1"/>
    <xf numFmtId="182" fontId="6" fillId="0" borderId="1" xfId="4" applyNumberFormat="1" applyBorder="1"/>
    <xf numFmtId="10" fontId="6" fillId="0" borderId="1" xfId="4" applyNumberFormat="1" applyBorder="1"/>
    <xf numFmtId="178" fontId="6" fillId="0" borderId="1" xfId="4" applyNumberFormat="1" applyBorder="1"/>
    <xf numFmtId="10" fontId="0" fillId="2" borderId="1" xfId="6" applyNumberFormat="1" applyFont="1" applyFill="1" applyBorder="1" applyAlignment="1"/>
    <xf numFmtId="0" fontId="6" fillId="0" borderId="0" xfId="4"/>
    <xf numFmtId="176" fontId="6" fillId="0" borderId="0" xfId="4" applyNumberFormat="1" applyAlignment="1">
      <alignment wrapText="1"/>
    </xf>
    <xf numFmtId="1" fontId="6" fillId="0" borderId="0" xfId="4" applyNumberFormat="1" applyAlignment="1">
      <alignment wrapText="1"/>
    </xf>
    <xf numFmtId="2" fontId="6" fillId="0" borderId="0" xfId="4" applyNumberFormat="1" applyAlignment="1">
      <alignment wrapText="1"/>
    </xf>
    <xf numFmtId="177" fontId="6" fillId="0" borderId="0" xfId="4" applyNumberFormat="1" applyAlignment="1">
      <alignment wrapText="1"/>
    </xf>
  </cellXfs>
  <cellStyles count="7">
    <cellStyle name="Normal 2" xfId="4"/>
    <cellStyle name="Normal 2 18 2" xfId="3"/>
    <cellStyle name="Normal_2010 NY-showroom sheet set for JCP 0330" xfId="5"/>
    <cellStyle name="Percent 2" xfId="6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80gsm%20Microfiber%20Cooling%20Sheet%20Set%20Commitment%2011-07-2025%20C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11-06-2025"/>
      <sheetName val="CHN 04-09-2025"/>
      <sheetName val="ValueSelect"/>
      <sheetName val="Data"/>
    </sheetNames>
    <sheetDataSet>
      <sheetData sheetId="0"/>
      <sheetData sheetId="1"/>
      <sheetData sheetId="2">
        <row r="18">
          <cell r="I18">
            <v>1.67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"/>
  <sheetViews>
    <sheetView tabSelected="1" zoomScale="90" zoomScaleNormal="99" workbookViewId="0">
      <selection activeCell="F21" sqref="F21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19.7109375" style="2" customWidth="1"/>
    <col min="7" max="7" width="15.5703125" style="2" customWidth="1"/>
    <col min="8" max="8" width="23.7109375" style="2" customWidth="1"/>
    <col min="9" max="9" width="19.42578125" style="2" customWidth="1"/>
    <col min="10" max="10" width="28.5703125" style="2" customWidth="1"/>
    <col min="11" max="11" width="16.85546875" style="2" customWidth="1"/>
    <col min="12" max="12" width="22" style="2" customWidth="1"/>
    <col min="13" max="13" width="24.140625" style="2" customWidth="1"/>
    <col min="14" max="14" width="17.42578125" style="2" customWidth="1"/>
    <col min="15" max="15" width="8.85546875" style="2" customWidth="1"/>
    <col min="16" max="17" width="15.4257812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49" customWidth="1"/>
    <col min="22" max="22" width="8.7109375" style="49" customWidth="1"/>
    <col min="23" max="23" width="7.140625" style="49" customWidth="1"/>
    <col min="24" max="24" width="9" style="49" customWidth="1"/>
    <col min="25" max="25" width="6.28515625" style="50" customWidth="1"/>
    <col min="26" max="26" width="11.42578125" style="51" customWidth="1"/>
    <col min="27" max="27" width="10" style="52" customWidth="1"/>
    <col min="28" max="28" width="9.85546875" style="50" customWidth="1"/>
    <col min="29" max="29" width="7.85546875" style="2" customWidth="1"/>
    <col min="30" max="30" width="9" style="4" customWidth="1"/>
    <col min="31" max="31" width="14.140625" style="2" customWidth="1"/>
    <col min="32" max="32" width="8.42578125" style="5" customWidth="1"/>
    <col min="33" max="33" width="14.4257812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7.7109375" style="4" customWidth="1"/>
    <col min="49" max="49" width="11.425781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54" width="11.28515625" style="2" customWidth="1"/>
    <col min="55" max="16384" width="9.140625" style="2"/>
  </cols>
  <sheetData>
    <row r="1" spans="1:54" ht="64.5" x14ac:dyDescent="0.25">
      <c r="A1" s="7" t="s">
        <v>4</v>
      </c>
      <c r="B1" s="7" t="s">
        <v>5</v>
      </c>
      <c r="C1" s="8" t="s">
        <v>6</v>
      </c>
      <c r="D1" s="8" t="s">
        <v>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13</v>
      </c>
      <c r="M1" s="11" t="s">
        <v>14</v>
      </c>
      <c r="N1" s="11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11" t="s">
        <v>20</v>
      </c>
      <c r="T1" s="12" t="s">
        <v>21</v>
      </c>
      <c r="U1" s="13" t="s">
        <v>22</v>
      </c>
      <c r="V1" s="14" t="s">
        <v>23</v>
      </c>
      <c r="W1" s="15" t="s">
        <v>24</v>
      </c>
      <c r="X1" s="15" t="s">
        <v>25</v>
      </c>
      <c r="Y1" s="15" t="s">
        <v>26</v>
      </c>
      <c r="Z1" s="16" t="s">
        <v>27</v>
      </c>
      <c r="AA1" s="17" t="s">
        <v>28</v>
      </c>
      <c r="AB1" s="18" t="s">
        <v>29</v>
      </c>
      <c r="AC1" s="19" t="s">
        <v>30</v>
      </c>
      <c r="AD1" s="20" t="s">
        <v>31</v>
      </c>
      <c r="AE1" s="7" t="s">
        <v>32</v>
      </c>
      <c r="AF1" s="1" t="s">
        <v>33</v>
      </c>
      <c r="AG1" s="7" t="s">
        <v>34</v>
      </c>
      <c r="AH1" s="21" t="s">
        <v>35</v>
      </c>
      <c r="AI1" s="22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1" t="s">
        <v>44</v>
      </c>
      <c r="AR1" s="1" t="s">
        <v>45</v>
      </c>
      <c r="AS1" s="23" t="s">
        <v>46</v>
      </c>
      <c r="AT1" s="21" t="s">
        <v>47</v>
      </c>
      <c r="AU1" s="1" t="s">
        <v>48</v>
      </c>
      <c r="AV1" s="1" t="s">
        <v>49</v>
      </c>
      <c r="AW1" s="24" t="s">
        <v>50</v>
      </c>
      <c r="AX1" s="25" t="s">
        <v>51</v>
      </c>
      <c r="AY1" s="26" t="s">
        <v>52</v>
      </c>
      <c r="AZ1" s="7" t="s">
        <v>53</v>
      </c>
      <c r="BA1" s="27" t="s">
        <v>54</v>
      </c>
      <c r="BB1" s="1" t="s">
        <v>55</v>
      </c>
    </row>
    <row r="2" spans="1:54" s="48" customFormat="1" x14ac:dyDescent="0.25">
      <c r="A2" s="28">
        <v>1</v>
      </c>
      <c r="B2" s="29"/>
      <c r="C2" s="29"/>
      <c r="D2" s="29"/>
      <c r="E2" s="29" t="s">
        <v>1</v>
      </c>
      <c r="F2" s="29" t="s">
        <v>3</v>
      </c>
      <c r="G2" s="29" t="s">
        <v>56</v>
      </c>
      <c r="H2" s="30" t="s">
        <v>57</v>
      </c>
      <c r="I2" s="29" t="s">
        <v>58</v>
      </c>
      <c r="J2" s="29" t="s">
        <v>59</v>
      </c>
      <c r="K2" s="28" t="s">
        <v>60</v>
      </c>
      <c r="L2" s="31" t="s">
        <v>61</v>
      </c>
      <c r="M2" s="29" t="s">
        <v>62</v>
      </c>
      <c r="N2" s="29" t="s">
        <v>63</v>
      </c>
      <c r="O2" s="29"/>
      <c r="P2" s="32" t="s">
        <v>64</v>
      </c>
      <c r="Q2" s="29"/>
      <c r="R2" s="29"/>
      <c r="S2" s="29" t="s">
        <v>65</v>
      </c>
      <c r="T2" s="33">
        <f>'[1]Internal Commitment'!H18</f>
        <v>0</v>
      </c>
      <c r="U2" s="34">
        <f>'[1]Internal Commitment'!I18</f>
        <v>1.67</v>
      </c>
      <c r="V2" s="29" t="s">
        <v>66</v>
      </c>
      <c r="W2" s="35">
        <v>24.5</v>
      </c>
      <c r="X2" s="36">
        <v>15</v>
      </c>
      <c r="Y2" s="37">
        <v>20</v>
      </c>
      <c r="Z2" s="35">
        <v>5</v>
      </c>
      <c r="AA2" s="38">
        <v>4</v>
      </c>
      <c r="AB2" s="39">
        <f>IF(W2="","",W2*X2*Y2/1000000)</f>
        <v>7.3499999999999998E-3</v>
      </c>
      <c r="AC2" s="40">
        <v>56</v>
      </c>
      <c r="AD2" s="41">
        <f>IF(AA2="","",AC2/AB2*AA2)</f>
        <v>30476.190476190477</v>
      </c>
      <c r="AE2" s="42">
        <v>3500</v>
      </c>
      <c r="AF2" s="43">
        <f>IF(ISERROR(AE2/AD2),"",AE2/AD2)</f>
        <v>0.11484374999999999</v>
      </c>
      <c r="AG2" s="29" t="s">
        <v>67</v>
      </c>
      <c r="AH2" s="44">
        <v>0.314</v>
      </c>
      <c r="AI2" s="43">
        <f>IF(ISERROR(U2*AH2),"",U2*AH2)</f>
        <v>0.52437999999999996</v>
      </c>
      <c r="AJ2" s="43">
        <f>IF(ISERROR(U2+AF2+AI2),"",U2+AF2+AI2)</f>
        <v>2.3092237499999997</v>
      </c>
      <c r="AK2" s="45">
        <v>0</v>
      </c>
      <c r="AL2" s="43">
        <f t="shared" ref="AL2" si="0">IF(ISERROR(AY2*AK2),"",AY2*AK2)</f>
        <v>0</v>
      </c>
      <c r="AM2" s="45">
        <v>0.08</v>
      </c>
      <c r="AN2" s="43">
        <f t="shared" ref="AN2" si="1">IF(ISERROR(AY2*AM2),"",AY2*AM2)</f>
        <v>0.308</v>
      </c>
      <c r="AO2" s="45">
        <v>5.5E-2</v>
      </c>
      <c r="AP2" s="43">
        <f>IF(ISERROR(AY2*AO2),"",AY2*AO2)</f>
        <v>0.21174999999999999</v>
      </c>
      <c r="AQ2" s="45"/>
      <c r="AR2" s="43">
        <f>IF(ISERROR(U2*AQ2),"",U2*AQ2)</f>
        <v>0</v>
      </c>
      <c r="AS2" s="46"/>
      <c r="AT2" s="45">
        <v>0</v>
      </c>
      <c r="AU2" s="43">
        <f>IF(ISERROR(AY2*AT2),"",AY2*AT2)</f>
        <v>0</v>
      </c>
      <c r="AV2" s="43">
        <f>IF(ISERROR(AL2+AN2+AP2+AR2+AU2),"",AL2+AN2+AP2+AR2+AU2)</f>
        <v>0.51974999999999993</v>
      </c>
      <c r="AW2" s="43">
        <f>IF(ISERROR(AJ2+AV2),"",AJ2+AV2)</f>
        <v>2.8289737499999994</v>
      </c>
      <c r="AX2" s="47">
        <f t="shared" ref="AX2" si="2">IF(ISERROR((AY2-AW2)/AY2),"",(AY2-AW2)/AY2)</f>
        <v>0.26520162337662356</v>
      </c>
      <c r="AY2" s="46">
        <v>3.85</v>
      </c>
      <c r="AZ2" s="38">
        <v>2500</v>
      </c>
      <c r="BA2" s="43">
        <f>IF(ISERROR(AW2*AZ2),"",AW2*AZ2)</f>
        <v>7072.4343749999989</v>
      </c>
      <c r="BB2" s="43">
        <f>IF(ISERROR(AY2*AZ2),"",AY2*AZ2)</f>
        <v>9625</v>
      </c>
    </row>
  </sheetData>
  <sheetProtection insertRows="0" deleteRows="0" sort="0"/>
  <protectedRanges>
    <protectedRange sqref="M2:O2 A2:G2 A3:AW75 AB2:AD2 R2:S2 AI2:AX2 U2:V2 AF2" name="Range1"/>
    <protectedRange sqref="AE2" name="Range1_3"/>
    <protectedRange sqref="AG2:AH2" name="Range1_4"/>
    <protectedRange sqref="AZ2" name="Range1_6"/>
    <protectedRange sqref="H2" name="Range1_5"/>
    <protectedRange sqref="K2" name="Range1_8"/>
    <protectedRange sqref="L2" name="Range1_1_1"/>
    <protectedRange sqref="I2" name="Range1_7_2"/>
    <protectedRange sqref="J2" name="Range1_7_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</xm:sqref>
        </x14:dataValidation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[1]Data!#REF!</xm:f>
          </x14:formula1>
          <xm:sqref>V2</xm:sqref>
        </x14:dataValidation>
        <x14:dataValidation type="list" allowBlank="1" showInputMessage="1" showErrorMessage="1">
          <x14:formula1>
            <xm:f>[1]Data!#REF!</xm:f>
          </x14:formula1>
          <xm:sqref>S2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2025-11-07T09:11:56Z</dcterms:created>
  <dcterms:modified xsi:type="dcterms:W3CDTF">2025-11-07T09:12:45Z</dcterms:modified>
</cp:coreProperties>
</file>