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3588008-85A7-4382-A484-FB92892000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" i="5" l="1"/>
  <c r="AD6" i="5" s="1"/>
  <c r="AF6" i="5" s="1"/>
  <c r="AI6" i="5"/>
  <c r="AL6" i="5"/>
  <c r="AN6" i="5"/>
  <c r="AP6" i="5"/>
  <c r="AS6" i="5"/>
  <c r="AV6" i="5"/>
  <c r="AY6" i="5"/>
  <c r="BF6" i="5"/>
  <c r="BK6" i="5"/>
  <c r="BM6" i="5" s="1"/>
  <c r="AB5" i="5"/>
  <c r="AD5" i="5" s="1"/>
  <c r="AF5" i="5" s="1"/>
  <c r="AI5" i="5"/>
  <c r="AL5" i="5"/>
  <c r="AN5" i="5"/>
  <c r="AP5" i="5"/>
  <c r="AS5" i="5"/>
  <c r="AV5" i="5"/>
  <c r="AY5" i="5"/>
  <c r="BF5" i="5"/>
  <c r="BK5" i="5"/>
  <c r="BM5" i="5" s="1"/>
  <c r="AJ5" i="5" l="1"/>
  <c r="AZ6" i="5"/>
  <c r="BA6" i="5" s="1"/>
  <c r="BB6" i="5" s="1"/>
  <c r="AZ5" i="5"/>
  <c r="BA5" i="5" s="1"/>
  <c r="BL5" i="5" s="1"/>
  <c r="AJ6" i="5"/>
  <c r="BD6" i="5"/>
  <c r="BG6" i="5" s="1"/>
  <c r="BD5" i="5"/>
  <c r="BG5" i="5" s="1"/>
  <c r="AY3" i="5"/>
  <c r="AY7" i="5"/>
  <c r="AY4" i="5"/>
  <c r="AY8" i="5"/>
  <c r="AY2" i="5"/>
  <c r="AV3" i="5"/>
  <c r="AV7" i="5"/>
  <c r="AV4" i="5"/>
  <c r="AV8" i="5"/>
  <c r="AV2" i="5"/>
  <c r="AP3" i="5"/>
  <c r="AP7" i="5"/>
  <c r="AP4" i="5"/>
  <c r="AP8" i="5"/>
  <c r="AP2" i="5"/>
  <c r="AN3" i="5"/>
  <c r="AN7" i="5"/>
  <c r="AN4" i="5"/>
  <c r="AN8" i="5"/>
  <c r="AN2" i="5"/>
  <c r="BF3" i="5"/>
  <c r="BF7" i="5"/>
  <c r="BF4" i="5"/>
  <c r="BF8" i="5"/>
  <c r="BF2" i="5"/>
  <c r="AI3" i="5"/>
  <c r="AI7" i="5"/>
  <c r="AI4" i="5"/>
  <c r="AI8" i="5"/>
  <c r="AI2" i="5"/>
  <c r="BL6" i="5" l="1"/>
  <c r="BB5" i="5"/>
  <c r="BK4" i="5"/>
  <c r="BK7" i="5"/>
  <c r="BM7" i="5" s="1"/>
  <c r="BK3" i="5"/>
  <c r="BK8" i="5"/>
  <c r="BM8" i="5" s="1"/>
  <c r="BK2" i="5"/>
  <c r="BM2" i="5" s="1"/>
  <c r="AS3" i="5"/>
  <c r="AS7" i="5"/>
  <c r="AS4" i="5"/>
  <c r="AS8" i="5"/>
  <c r="AS2" i="5"/>
  <c r="AB3" i="5"/>
  <c r="AD3" i="5" s="1"/>
  <c r="AB7" i="5"/>
  <c r="AD7" i="5" s="1"/>
  <c r="AB4" i="5"/>
  <c r="AD4" i="5" s="1"/>
  <c r="AB8" i="5"/>
  <c r="AD8" i="5" s="1"/>
  <c r="AB2" i="5"/>
  <c r="AD2" i="5" s="1"/>
  <c r="BM4" i="5" l="1"/>
  <c r="BM3" i="5"/>
  <c r="AF8" i="5"/>
  <c r="AJ8" i="5" s="1"/>
  <c r="AF2" i="5"/>
  <c r="AJ2" i="5" s="1"/>
  <c r="AL2" i="5"/>
  <c r="AZ2" i="5" s="1"/>
  <c r="AL8" i="5"/>
  <c r="AZ8" i="5" s="1"/>
  <c r="AL4" i="5"/>
  <c r="AZ4" i="5" s="1"/>
  <c r="AF4" i="5"/>
  <c r="AJ4" i="5" s="1"/>
  <c r="AL7" i="5"/>
  <c r="AZ7" i="5" s="1"/>
  <c r="AL3" i="5"/>
  <c r="AZ3" i="5" s="1"/>
  <c r="BD4" i="5" l="1"/>
  <c r="BG4" i="5" s="1"/>
  <c r="BD2" i="5"/>
  <c r="BG2" i="5" s="1"/>
  <c r="BD8" i="5"/>
  <c r="BG8" i="5" s="1"/>
  <c r="AF7" i="5"/>
  <c r="AJ7" i="5" s="1"/>
  <c r="AF3" i="5"/>
  <c r="AJ3" i="5" s="1"/>
  <c r="BD7" i="5" l="1"/>
  <c r="BG7" i="5" s="1"/>
  <c r="BD3" i="5"/>
  <c r="BG3" i="5" s="1"/>
  <c r="BA4" i="5" l="1"/>
  <c r="BL4" i="5" s="1"/>
  <c r="BA8" i="5"/>
  <c r="BL8" i="5" s="1"/>
  <c r="BA3" i="5"/>
  <c r="BA2" i="5"/>
  <c r="BA7" i="5"/>
  <c r="BB8" i="5" l="1"/>
  <c r="BB4" i="5"/>
  <c r="BL3" i="5"/>
  <c r="BB3" i="5"/>
  <c r="BL2" i="5"/>
  <c r="BB2" i="5"/>
  <c r="BL7" i="5"/>
  <c r="BB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J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N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P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S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V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AY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AZ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A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B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D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F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G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K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L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M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<sst xmlns="http://schemas.openxmlformats.org/spreadsheetml/2006/main" count="188" uniqueCount="105">
  <si>
    <t>Brand</t>
  </si>
  <si>
    <t>Package Type</t>
  </si>
  <si>
    <t>Licensor</t>
  </si>
  <si>
    <t>China</t>
  </si>
  <si>
    <t>Normal</t>
  </si>
  <si>
    <t>Bath Accessories</t>
  </si>
  <si>
    <t>Yantian,China</t>
  </si>
  <si>
    <t>Line No.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</si>
  <si>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</si>
  <si>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</si>
  <si>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</si>
  <si>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</si>
  <si>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</si>
  <si>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</si>
  <si>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</si>
  <si>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</si>
  <si>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</si>
  <si>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</si>
  <si>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</si>
  <si>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</si>
  <si>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</si>
  <si>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</si>
  <si>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</si>
  <si>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</si>
  <si>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</si>
  <si>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</si>
  <si>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</si>
  <si>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</si>
  <si>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</si>
  <si>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</si>
  <si>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</si>
  <si>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</si>
  <si>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</si>
  <si>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</si>
  <si>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</si>
  <si>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</si>
  <si>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</si>
  <si>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</si>
  <si>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Container Volume</t>
  </si>
  <si>
    <t>Port</t>
  </si>
  <si>
    <t>COO</t>
  </si>
  <si>
    <t>Vendor</t>
  </si>
  <si>
    <t>Remarks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</si>
  <si>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</si>
  <si>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</si>
  <si>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</si>
  <si>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</si>
  <si>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</si>
  <si>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</si>
  <si>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</si>
  <si>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</si>
  <si>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</si>
  <si>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</si>
  <si>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</si>
  <si>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</si>
  <si>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</si>
  <si>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</si>
  <si>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</si>
  <si>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</si>
  <si>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</si>
  <si>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</si>
  <si>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</si>
  <si>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</si>
  <si>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</si>
  <si>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</si>
  <si>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</si>
  <si>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</si>
  <si>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</si>
  <si>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</si>
  <si>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</si>
  <si>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</si>
  <si>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</si>
  <si>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>Terra Cotta</t>
  </si>
  <si>
    <t>8.1x8.1x10"</t>
  </si>
  <si>
    <t>2.95x2.95x4.4"</t>
  </si>
  <si>
    <t>5.4x4x0.95"</t>
  </si>
  <si>
    <t>4.3x2.65x4.4"</t>
  </si>
  <si>
    <t>2.96x2.96x7.8"</t>
  </si>
  <si>
    <t>4x4x4.4"</t>
  </si>
  <si>
    <t>9.5x5.5x0.8"</t>
  </si>
  <si>
    <t>Sarasota</t>
  </si>
  <si>
    <t>Resin Lotion Pump(w/chrome stainless steel pump )</t>
    <phoneticPr fontId="5" type="noConversion"/>
  </si>
  <si>
    <t>Resin Toothbrush holder</t>
    <phoneticPr fontId="5" type="noConversion"/>
  </si>
  <si>
    <t>Resin Tumbler</t>
    <phoneticPr fontId="5" type="noConversion"/>
  </si>
  <si>
    <t>Resin Cotton jar</t>
    <phoneticPr fontId="5" type="noConversion"/>
  </si>
  <si>
    <t>Resin Soap dish</t>
    <phoneticPr fontId="5" type="noConversion"/>
  </si>
  <si>
    <t>Resin Tray</t>
    <phoneticPr fontId="5" type="noConversion"/>
  </si>
  <si>
    <t>Resin Wastebasket</t>
    <phoneticPr fontId="5" type="noConversion"/>
  </si>
  <si>
    <t>sand +hand painted</t>
  </si>
  <si>
    <t>Terra Cotta</t>
    <phoneticPr fontId="5" type="noConversion"/>
  </si>
  <si>
    <t>8424.89.9000</t>
  </si>
  <si>
    <t>3924.90.5650</t>
  </si>
  <si>
    <t xml:space="preserve">3924.10.4000 </t>
  </si>
  <si>
    <t>S-DGDH</t>
    <phoneticPr fontId="5" type="noConversion"/>
  </si>
  <si>
    <t>Inland Transiton fee</t>
  </si>
  <si>
    <t>Photo</t>
    <phoneticPr fontId="14" type="noConversion"/>
  </si>
  <si>
    <t>INK+IVY</t>
    <phoneticPr fontId="14" type="noConversion"/>
  </si>
  <si>
    <t>Piece</t>
    <phoneticPr fontId="14" type="noConversion"/>
  </si>
  <si>
    <t>LC71-2182</t>
  </si>
  <si>
    <t>LC71-2183</t>
  </si>
  <si>
    <t>LC71-2184</t>
  </si>
  <si>
    <t>LC71-2185</t>
  </si>
  <si>
    <t>LC71-2186</t>
  </si>
  <si>
    <t>LC71-2187</t>
  </si>
  <si>
    <t>LC71-2188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</si>
</sst>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[$-409]d/mmm;@"/>
    <numFmt numFmtId="181" formatCode="\$#,##0.00;\-\$#,##0.00"/>
    <numFmt numFmtId="182" formatCode="[$$-409]#,##0.000000"/>
    <numFmt numFmtId="184" formatCode="0.0"/>
    <numFmt numFmtId="185" formatCode="0.000"/>
    <numFmt numFmtId="187" formatCode="_([$$-409]* #,##0.00_);_([$$-409]* \(#,##0.00\);_([$$-409]* &quot;-&quot;??_);_(@_)"/>
    <numFmt numFmtId="188" formatCode="0.00_);[Red]\(0.00\)"/>
    <numFmt numFmtId="189" formatCode="0.000_);[Red]\(0.000\)"/>
    <numFmt numFmtId="190" formatCode="0.000_ "/>
  </numFmts>
  <fonts count="15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b/>
      <sz val="10"/>
      <color rgb="FF0000FF"/>
      <name val="Arial"/>
      <family val="2"/>
    </font>
    <font>
      <sz val="12"/>
      <name val="宋体"/>
      <charset val="134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7" fillId="0" borderId="0" applyFont="0" applyFill="0" applyBorder="0" applyAlignment="0" applyProtection="0"/>
    <xf numFmtId="182" fontId="3" fillId="0" borderId="0"/>
    <xf numFmtId="176" fontId="8" fillId="0" borderId="0" applyFont="0" applyFill="0" applyBorder="0" applyAlignment="0" applyProtection="0"/>
    <xf numFmtId="182" fontId="8" fillId="0" borderId="0">
      <alignment vertical="center"/>
    </xf>
    <xf numFmtId="0" fontId="7" fillId="0" borderId="0"/>
    <xf numFmtId="0" fontId="1" fillId="0" borderId="0">
      <alignment vertical="center"/>
    </xf>
    <xf numFmtId="0" fontId="3" fillId="0" borderId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2" fillId="0" borderId="0"/>
    <xf numFmtId="0" fontId="7" fillId="0" borderId="0"/>
    <xf numFmtId="180" fontId="3" fillId="0" borderId="0" applyProtection="0"/>
    <xf numFmtId="190" fontId="3" fillId="0" borderId="0" applyProtection="0"/>
    <xf numFmtId="187" fontId="3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78" fontId="6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2" fontId="5" fillId="0" borderId="1" xfId="1" applyNumberFormat="1" applyFont="1" applyBorder="1" applyAlignment="1">
      <alignment wrapText="1"/>
    </xf>
    <xf numFmtId="184" fontId="0" fillId="0" borderId="0" xfId="0" applyNumberFormat="1" applyAlignment="1">
      <alignment wrapText="1"/>
    </xf>
    <xf numFmtId="185" fontId="6" fillId="0" borderId="1" xfId="1" applyNumberFormat="1" applyFont="1" applyBorder="1" applyAlignment="1">
      <alignment wrapText="1"/>
    </xf>
    <xf numFmtId="185" fontId="0" fillId="0" borderId="0" xfId="0" applyNumberFormat="1" applyAlignment="1">
      <alignment wrapText="1"/>
    </xf>
    <xf numFmtId="0" fontId="2" fillId="0" borderId="0" xfId="4" applyAlignment="1">
      <alignment wrapText="1"/>
    </xf>
    <xf numFmtId="187" fontId="5" fillId="0" borderId="0" xfId="14" applyNumberFormat="1" applyFont="1" applyFill="1" applyBorder="1" applyAlignment="1">
      <alignment horizontal="center"/>
    </xf>
    <xf numFmtId="187" fontId="5" fillId="0" borderId="0" xfId="14" applyNumberFormat="1" applyFont="1" applyFill="1" applyBorder="1" applyAlignment="1">
      <alignment horizontal="center" vertical="center"/>
    </xf>
    <xf numFmtId="178" fontId="5" fillId="3" borderId="1" xfId="1" applyNumberFormat="1" applyFont="1" applyFill="1" applyBorder="1" applyAlignment="1">
      <alignment wrapText="1"/>
    </xf>
    <xf numFmtId="187" fontId="3" fillId="9" borderId="1" xfId="20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178" fontId="5" fillId="4" borderId="1" xfId="0" applyNumberFormat="1" applyFont="1" applyFill="1" applyBorder="1" applyAlignment="1">
      <alignment horizontal="center" wrapText="1"/>
    </xf>
    <xf numFmtId="178" fontId="5" fillId="7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84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178" fontId="5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79" fontId="3" fillId="0" borderId="1" xfId="16" applyNumberFormat="1" applyFont="1" applyBorder="1" applyAlignment="1">
      <alignment vertical="center" wrapText="1"/>
    </xf>
    <xf numFmtId="0" fontId="3" fillId="0" borderId="1" xfId="16" applyFont="1" applyBorder="1" applyAlignment="1">
      <alignment horizontal="left" vertical="center" wrapText="1"/>
    </xf>
    <xf numFmtId="0" fontId="3" fillId="0" borderId="1" xfId="16" applyFont="1" applyBorder="1" applyAlignment="1">
      <alignment vertical="center" wrapText="1"/>
    </xf>
    <xf numFmtId="189" fontId="3" fillId="0" borderId="1" xfId="18" applyNumberFormat="1" applyBorder="1" applyAlignment="1">
      <alignment horizontal="left" vertical="center" wrapText="1"/>
    </xf>
    <xf numFmtId="0" fontId="3" fillId="0" borderId="1" xfId="16" applyFont="1" applyBorder="1" applyAlignment="1">
      <alignment horizontal="left" vertical="center"/>
    </xf>
    <xf numFmtId="181" fontId="3" fillId="0" borderId="1" xfId="0" applyNumberFormat="1" applyFont="1" applyBorder="1"/>
    <xf numFmtId="188" fontId="3" fillId="0" borderId="1" xfId="16" applyNumberFormat="1" applyFont="1" applyBorder="1" applyAlignment="1">
      <alignment horizontal="left" vertical="center" shrinkToFit="1"/>
    </xf>
    <xf numFmtId="2" fontId="3" fillId="0" borderId="1" xfId="0" applyNumberFormat="1" applyFont="1" applyBorder="1"/>
    <xf numFmtId="185" fontId="3" fillId="2" borderId="1" xfId="0" applyNumberFormat="1" applyFont="1" applyFill="1" applyBorder="1"/>
    <xf numFmtId="1" fontId="3" fillId="2" borderId="1" xfId="0" applyNumberFormat="1" applyFont="1" applyFill="1" applyBorder="1"/>
    <xf numFmtId="3" fontId="3" fillId="0" borderId="1" xfId="0" applyNumberFormat="1" applyFont="1" applyBorder="1"/>
    <xf numFmtId="178" fontId="3" fillId="2" borderId="1" xfId="0" applyNumberFormat="1" applyFont="1" applyFill="1" applyBorder="1"/>
    <xf numFmtId="10" fontId="3" fillId="0" borderId="1" xfId="0" applyNumberFormat="1" applyFont="1" applyBorder="1" applyAlignment="1">
      <alignment wrapText="1"/>
    </xf>
    <xf numFmtId="10" fontId="3" fillId="0" borderId="1" xfId="0" applyNumberFormat="1" applyFont="1" applyBorder="1"/>
    <xf numFmtId="178" fontId="3" fillId="0" borderId="1" xfId="0" applyNumberFormat="1" applyFont="1" applyBorder="1"/>
    <xf numFmtId="10" fontId="3" fillId="2" borderId="1" xfId="5" applyNumberFormat="1" applyFont="1" applyFill="1" applyBorder="1" applyAlignment="1"/>
    <xf numFmtId="178" fontId="3" fillId="0" borderId="1" xfId="0" applyNumberFormat="1" applyFont="1" applyBorder="1" applyAlignment="1">
      <alignment wrapText="1"/>
    </xf>
    <xf numFmtId="3" fontId="3" fillId="2" borderId="1" xfId="0" applyNumberFormat="1" applyFont="1" applyFill="1" applyBorder="1"/>
    <xf numFmtId="0" fontId="3" fillId="0" borderId="1" xfId="17" applyFont="1" applyBorder="1" applyAlignment="1">
      <alignment horizontal="left" vertical="center" wrapText="1"/>
    </xf>
    <xf numFmtId="188" fontId="3" fillId="10" borderId="1" xfId="16" applyNumberFormat="1" applyFont="1" applyFill="1" applyBorder="1" applyAlignment="1">
      <alignment horizontal="left" vertical="center" shrinkToFit="1"/>
    </xf>
    <xf numFmtId="26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189" fontId="3" fillId="0" borderId="1" xfId="19" applyNumberFormat="1" applyBorder="1" applyAlignment="1">
      <alignment horizontal="left" vertical="center" wrapText="1"/>
    </xf>
    <xf numFmtId="178" fontId="3" fillId="2" borderId="1" xfId="0" applyNumberFormat="1" applyFont="1" applyFill="1" applyBorder="1" applyAlignment="1">
      <alignment wrapText="1"/>
    </xf>
    <xf numFmtId="10" fontId="3" fillId="2" borderId="1" xfId="5" applyNumberFormat="1" applyFont="1" applyFill="1" applyBorder="1" applyAlignment="1">
      <alignment wrapText="1"/>
    </xf>
    <xf numFmtId="37" fontId="13" fillId="0" borderId="1" xfId="13" applyNumberFormat="1" applyFont="1" applyFill="1" applyBorder="1" applyAlignment="1">
      <alignment horizontal="center" vertical="center"/>
    </xf>
    <xf numFmtId="37" fontId="13" fillId="0" borderId="1" xfId="13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78" fontId="5" fillId="6" borderId="1" xfId="14" applyNumberFormat="1" applyFont="1" applyFill="1" applyBorder="1" applyAlignment="1">
      <alignment horizontal="center"/>
    </xf>
    <xf numFmtId="178" fontId="5" fillId="6" borderId="1" xfId="0" applyNumberFormat="1" applyFont="1" applyFill="1" applyBorder="1" applyAlignment="1">
      <alignment horizontal="center" wrapText="1"/>
    </xf>
    <xf numFmtId="0" fontId="4" fillId="0" borderId="1" xfId="21" applyFont="1" applyBorder="1" applyAlignment="1">
      <alignment horizontal="center"/>
    </xf>
    <xf numFmtId="0" fontId="4" fillId="0" borderId="1" xfId="21" applyFont="1" applyBorder="1" applyAlignment="1">
      <alignment horizontal="center" vertical="center"/>
    </xf>
    <xf numFmtId="0" fontId="9" fillId="0" borderId="1" xfId="0" applyFont="1" applyBorder="1"/>
    <xf numFmtId="188" fontId="10" fillId="0" borderId="1" xfId="15" applyNumberFormat="1" applyFont="1" applyBorder="1" applyAlignment="1">
      <alignment horizontal="center" vertical="center" shrinkToFit="1"/>
    </xf>
    <xf numFmtId="0" fontId="3" fillId="6" borderId="1" xfId="21" applyFill="1" applyBorder="1" applyAlignment="1">
      <alignment horizontal="center"/>
    </xf>
    <xf numFmtId="0" fontId="3" fillId="6" borderId="1" xfId="0" applyFont="1" applyFill="1" applyBorder="1"/>
  </cellXfs>
  <cellStyles count="24">
    <cellStyle name="_ET_STYLE_NoName_00__JLA BBB quotation sheet -9.13 3" xfId="19" xr:uid="{EF66EBD6-26E4-41DF-82B3-2869EF5689A2}"/>
    <cellStyle name="_ET_STYLE_NoName_00__JLA BBB quotation sheet -9.13 8" xfId="18" xr:uid="{746BB14C-8B07-41D3-9809-64A0337DB285}"/>
    <cellStyle name="Comma 5" xfId="6" xr:uid="{214E895C-E08B-4D4A-929F-E529946AC668}"/>
    <cellStyle name="Currency 15" xfId="8" xr:uid="{16B78581-3E22-4CE0-8590-B15F75E54F83}"/>
    <cellStyle name="Currency 2" xfId="13" xr:uid="{F3070678-797C-4CE4-9CA7-14C5D452215D}"/>
    <cellStyle name="Monétaire 2" xfId="22" xr:uid="{6DA1A1B6-2105-4EC7-AB48-3B9048D591D6}"/>
    <cellStyle name="Normal 2" xfId="4" xr:uid="{7DCAA5FD-EA4B-42A1-8489-4FAC79BED569}"/>
    <cellStyle name="Normal 2 18 2" xfId="1" xr:uid="{1BA08453-9F65-454B-A4A0-7177E70831F2}"/>
    <cellStyle name="Normal 2 31" xfId="10" xr:uid="{E403593E-D865-4459-AA23-AC3CAEE657EA}"/>
    <cellStyle name="Normal 3" xfId="16" xr:uid="{7DA4634C-C65D-4B06-A91C-481DB4B05748}"/>
    <cellStyle name="Normal 65" xfId="9" xr:uid="{9EF702BA-06A2-4659-AA0A-96E26EE22697}"/>
    <cellStyle name="Normal 67" xfId="11" xr:uid="{23DDB83B-EB20-4025-A0A7-986C517E1DFF}"/>
    <cellStyle name="Percent 2" xfId="5" xr:uid="{03D1C999-4950-4181-BE4E-A215D8708A70}"/>
    <cellStyle name="RowLevel_4 2" xfId="15" xr:uid="{EBD6F32D-4F4A-4031-B72F-903E02783DE8}"/>
    <cellStyle name="Style 1" xfId="3" xr:uid="{F4609D05-B161-47A5-8040-F8D4BA086F06}"/>
    <cellStyle name="Style 1 2" xfId="7" xr:uid="{A389DC34-ED63-4514-A03F-66257C74D5C4}"/>
    <cellStyle name="百分比 2" xfId="23" xr:uid="{C574E866-065D-448E-814E-EDBDEB3FBA52}"/>
    <cellStyle name="常规" xfId="0" builtinId="0"/>
    <cellStyle name="常规 2" xfId="21" xr:uid="{CA29674E-5385-4D6D-B9FF-BF324C2C3529}"/>
    <cellStyle name="常规_quotation-Mercury  3.22.2011 (for BBB)_BBB Spring 12 Styleout Belize - Heather 102111" xfId="17" xr:uid="{61FA0640-0D00-479F-A80A-4672EDFF5AD5}"/>
    <cellStyle name="货币 2" xfId="14" xr:uid="{84B8448E-8AE4-4C87-9D39-D3C69FB62E21}"/>
    <cellStyle name="样式 1 2" xfId="2" xr:uid="{DC9B73B6-A1E9-48DB-83A0-64D6E1D16DDF}"/>
    <cellStyle name="样式 1 4" xfId="20" xr:uid="{23D204A3-F89A-409E-8CA2-A1D9F1474650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Q8"/>
  <sheetViews>
    <sheetView tabSelected="1" zoomScale="99" zoomScaleNormal="99" workbookViewId="0">
      <selection activeCell="P13" sqref="P13"/>
    </sheetView>
  </sheetViews>
  <sheetFormatPr defaultColWidth="9.140625" defaultRowHeight="15" x14ac:dyDescent="0.25"/>
  <cols>
    <col min="1" max="1" width="10.140625" style="2" customWidth="1"/>
    <col min="2" max="2" width="9.5703125" style="1" customWidth="1"/>
    <col min="3" max="3" width="32.28515625" style="1" customWidth="1"/>
    <col min="4" max="4" width="13.7109375" style="1" customWidth="1"/>
    <col min="5" max="5" width="9.140625" style="1" customWidth="1"/>
    <col min="6" max="6" width="20.5703125" style="1" customWidth="1"/>
    <col min="7" max="7" width="14.42578125" style="1" customWidth="1"/>
    <col min="8" max="8" width="19.5703125" style="1" customWidth="1"/>
    <col min="9" max="9" width="7.42578125" style="1" customWidth="1"/>
    <col min="10" max="10" width="8.5703125" style="1" customWidth="1"/>
    <col min="11" max="11" width="19.42578125" style="18" customWidth="1"/>
    <col min="12" max="12" width="22.42578125" style="1" customWidth="1"/>
    <col min="13" max="13" width="18.7109375" style="1" customWidth="1"/>
    <col min="14" max="14" width="6.140625" style="1" customWidth="1"/>
    <col min="15" max="15" width="12" style="1" customWidth="1"/>
    <col min="16" max="16" width="8.5703125" style="1" customWidth="1"/>
    <col min="17" max="17" width="6.85546875" style="1" customWidth="1"/>
    <col min="18" max="19" width="8.85546875" style="1" customWidth="1"/>
    <col min="20" max="21" width="8.5703125" style="3" customWidth="1"/>
    <col min="22" max="22" width="9.42578125" style="1" customWidth="1"/>
    <col min="23" max="23" width="8.140625" style="15" customWidth="1"/>
    <col min="24" max="24" width="8.7109375" style="15" customWidth="1"/>
    <col min="25" max="25" width="7.140625" style="15" customWidth="1"/>
    <col min="26" max="26" width="9" style="4" customWidth="1"/>
    <col min="27" max="27" width="6.28515625" style="5" customWidth="1"/>
    <col min="28" max="28" width="10" style="17" customWidth="1"/>
    <col min="29" max="29" width="10" style="4" customWidth="1"/>
    <col min="30" max="30" width="9.85546875" style="5" customWidth="1"/>
    <col min="31" max="31" width="11.5703125" style="1" customWidth="1"/>
    <col min="32" max="32" width="8.85546875" style="3" customWidth="1"/>
    <col min="33" max="33" width="16.28515625" style="1" customWidth="1"/>
    <col min="34" max="34" width="8.42578125" style="6" customWidth="1"/>
    <col min="35" max="35" width="9" style="3" customWidth="1"/>
    <col min="36" max="36" width="8.42578125" style="3" customWidth="1"/>
    <col min="37" max="37" width="8.140625" style="6" customWidth="1"/>
    <col min="38" max="38" width="9.28515625" style="3" customWidth="1"/>
    <col min="39" max="39" width="8.140625" style="6" customWidth="1"/>
    <col min="40" max="40" width="9.28515625" style="3" customWidth="1"/>
    <col min="41" max="41" width="8.140625" style="6" customWidth="1"/>
    <col min="42" max="42" width="9.28515625" style="3" customWidth="1"/>
    <col min="43" max="43" width="15.5703125" style="3" customWidth="1"/>
    <col min="44" max="44" width="11.5703125" style="6" customWidth="1"/>
    <col min="45" max="45" width="10.85546875" style="3" customWidth="1"/>
    <col min="46" max="46" width="9.28515625" style="3" customWidth="1"/>
    <col min="47" max="47" width="11.5703125" style="6" customWidth="1"/>
    <col min="48" max="48" width="10.85546875" style="3" customWidth="1"/>
    <col min="49" max="49" width="9.28515625" style="3" customWidth="1"/>
    <col min="50" max="50" width="11.5703125" style="6" customWidth="1"/>
    <col min="51" max="51" width="10.85546875" style="3" customWidth="1"/>
    <col min="52" max="52" width="7.85546875" style="3" customWidth="1"/>
    <col min="53" max="53" width="9.5703125" style="3" customWidth="1"/>
    <col min="54" max="54" width="7.7109375" style="3" customWidth="1"/>
    <col min="55" max="55" width="9.5703125" style="3" customWidth="1"/>
    <col min="56" max="56" width="12.140625" style="3" customWidth="1"/>
    <col min="57" max="58" width="9.140625" style="1" hidden="1" customWidth="1"/>
    <col min="59" max="59" width="0" style="1" hidden="1" customWidth="1"/>
    <col min="60" max="60" width="10.140625" style="3" hidden="1" customWidth="1"/>
    <col min="61" max="61" width="9.140625" style="1"/>
    <col min="62" max="62" width="9.140625" style="4"/>
    <col min="63" max="63" width="9.140625" style="1"/>
    <col min="64" max="64" width="11.85546875" style="3" customWidth="1"/>
    <col min="65" max="65" width="11.42578125" style="3" customWidth="1"/>
    <col min="66" max="16384" width="9.140625" style="1"/>
  </cols>
  <sheetData>
    <row r="1" spans="1:69" ht="68.099999999999994" customHeight="1" x14ac:dyDescent="0.25">
      <c r="A1" s="23" t="s">
        <v>7</v>
      </c>
      <c r="B1" s="24" t="s">
        <v>8</v>
      </c>
      <c r="C1" s="24" t="s">
        <v>95</v>
      </c>
      <c r="D1" s="25" t="s">
        <v>0</v>
      </c>
      <c r="E1" s="25" t="s">
        <v>2</v>
      </c>
      <c r="F1" s="26" t="s">
        <v>9</v>
      </c>
      <c r="G1" s="24" t="s">
        <v>10</v>
      </c>
      <c r="H1" s="27" t="s">
        <v>11</v>
      </c>
      <c r="I1" s="28" t="s">
        <v>12</v>
      </c>
      <c r="J1" s="27" t="s">
        <v>13</v>
      </c>
      <c r="K1" s="28" t="s">
        <v>68</v>
      </c>
      <c r="L1" s="27" t="s">
        <v>14</v>
      </c>
      <c r="M1" s="27" t="s">
        <v>15</v>
      </c>
      <c r="N1" s="24" t="s">
        <v>71</v>
      </c>
      <c r="O1" s="24" t="s">
        <v>16</v>
      </c>
      <c r="P1" s="24" t="s">
        <v>70</v>
      </c>
      <c r="Q1" s="24" t="s">
        <v>17</v>
      </c>
      <c r="R1" s="24" t="s">
        <v>18</v>
      </c>
      <c r="S1" s="28" t="s">
        <v>19</v>
      </c>
      <c r="T1" s="29" t="s">
        <v>56</v>
      </c>
      <c r="U1" s="30" t="s">
        <v>57</v>
      </c>
      <c r="V1" s="31" t="s">
        <v>1</v>
      </c>
      <c r="W1" s="32" t="s">
        <v>20</v>
      </c>
      <c r="X1" s="32" t="s">
        <v>21</v>
      </c>
      <c r="Y1" s="32" t="s">
        <v>22</v>
      </c>
      <c r="Z1" s="33" t="s">
        <v>23</v>
      </c>
      <c r="AA1" s="34" t="s">
        <v>24</v>
      </c>
      <c r="AB1" s="16" t="s">
        <v>25</v>
      </c>
      <c r="AC1" s="14" t="s">
        <v>38</v>
      </c>
      <c r="AD1" s="7" t="s">
        <v>26</v>
      </c>
      <c r="AE1" s="23" t="s">
        <v>27</v>
      </c>
      <c r="AF1" s="8" t="s">
        <v>28</v>
      </c>
      <c r="AG1" s="23" t="s">
        <v>29</v>
      </c>
      <c r="AH1" s="35" t="s">
        <v>30</v>
      </c>
      <c r="AI1" s="9" t="s">
        <v>31</v>
      </c>
      <c r="AJ1" s="8" t="s">
        <v>32</v>
      </c>
      <c r="AK1" s="35" t="s">
        <v>59</v>
      </c>
      <c r="AL1" s="8" t="s">
        <v>60</v>
      </c>
      <c r="AM1" s="35" t="s">
        <v>61</v>
      </c>
      <c r="AN1" s="8" t="s">
        <v>62</v>
      </c>
      <c r="AO1" s="35" t="s">
        <v>63</v>
      </c>
      <c r="AP1" s="8" t="s">
        <v>64</v>
      </c>
      <c r="AQ1" s="10" t="s">
        <v>43</v>
      </c>
      <c r="AR1" s="35" t="s">
        <v>44</v>
      </c>
      <c r="AS1" s="8" t="s">
        <v>45</v>
      </c>
      <c r="AT1" s="10" t="s">
        <v>46</v>
      </c>
      <c r="AU1" s="35" t="s">
        <v>47</v>
      </c>
      <c r="AV1" s="8" t="s">
        <v>48</v>
      </c>
      <c r="AW1" s="10" t="s">
        <v>65</v>
      </c>
      <c r="AX1" s="35" t="s">
        <v>66</v>
      </c>
      <c r="AY1" s="8" t="s">
        <v>67</v>
      </c>
      <c r="AZ1" s="8" t="s">
        <v>33</v>
      </c>
      <c r="BA1" s="11" t="s">
        <v>49</v>
      </c>
      <c r="BB1" s="12" t="s">
        <v>55</v>
      </c>
      <c r="BC1" s="13" t="s">
        <v>50</v>
      </c>
      <c r="BD1" s="12" t="s">
        <v>51</v>
      </c>
      <c r="BE1" s="36" t="s">
        <v>34</v>
      </c>
      <c r="BF1" s="12" t="s">
        <v>35</v>
      </c>
      <c r="BG1" s="12" t="s">
        <v>58</v>
      </c>
      <c r="BH1" s="21" t="s">
        <v>69</v>
      </c>
      <c r="BI1" s="23" t="s">
        <v>52</v>
      </c>
      <c r="BJ1" s="33" t="s">
        <v>54</v>
      </c>
      <c r="BK1" s="8" t="s">
        <v>53</v>
      </c>
      <c r="BL1" s="8" t="s">
        <v>36</v>
      </c>
      <c r="BM1" s="8" t="s">
        <v>37</v>
      </c>
      <c r="BN1" s="37" t="s">
        <v>42</v>
      </c>
      <c r="BO1" s="37" t="s">
        <v>39</v>
      </c>
      <c r="BP1" s="37" t="s">
        <v>40</v>
      </c>
      <c r="BQ1" s="37" t="s">
        <v>41</v>
      </c>
    </row>
    <row r="2" spans="1:69" ht="24.95" customHeight="1" x14ac:dyDescent="0.25">
      <c r="A2" s="61">
        <v>1</v>
      </c>
      <c r="B2" s="39"/>
      <c r="C2" s="39"/>
      <c r="D2" s="72" t="s">
        <v>96</v>
      </c>
      <c r="E2" s="39"/>
      <c r="F2" s="38" t="s">
        <v>5</v>
      </c>
      <c r="G2" s="40" t="s">
        <v>80</v>
      </c>
      <c r="H2" s="58" t="s">
        <v>87</v>
      </c>
      <c r="I2" s="58" t="s">
        <v>87</v>
      </c>
      <c r="J2" s="42" t="s">
        <v>88</v>
      </c>
      <c r="K2" s="42" t="s">
        <v>88</v>
      </c>
      <c r="L2" s="62" t="s">
        <v>73</v>
      </c>
      <c r="M2" s="44" t="s">
        <v>89</v>
      </c>
      <c r="N2" s="39"/>
      <c r="O2" s="70">
        <v>320622</v>
      </c>
      <c r="P2" s="39"/>
      <c r="Q2" s="75" t="s">
        <v>98</v>
      </c>
      <c r="S2" s="39" t="s">
        <v>97</v>
      </c>
      <c r="T2" s="56"/>
      <c r="U2" s="19">
        <v>10.45</v>
      </c>
      <c r="V2" s="38" t="s">
        <v>4</v>
      </c>
      <c r="W2" s="46">
        <v>21</v>
      </c>
      <c r="X2" s="46">
        <v>21</v>
      </c>
      <c r="Y2" s="46">
        <v>27.5</v>
      </c>
      <c r="Z2" s="73">
        <v>5.62</v>
      </c>
      <c r="AA2" s="74">
        <v>2</v>
      </c>
      <c r="AB2" s="48">
        <f>IF(W2="","",W2*X2*Y2/1000000)</f>
        <v>1.2E-2</v>
      </c>
      <c r="AC2" s="47">
        <v>63</v>
      </c>
      <c r="AD2" s="49">
        <f>IF(AA2="","",AC2/AB2*AA2)</f>
        <v>10500</v>
      </c>
      <c r="AE2" s="50">
        <v>2250</v>
      </c>
      <c r="AF2" s="63">
        <f>IF(ISERROR(AE2/AD2),"",AE2/AD2)</f>
        <v>0.21</v>
      </c>
      <c r="AG2" s="22" t="s">
        <v>91</v>
      </c>
      <c r="AH2" s="52">
        <v>0.109</v>
      </c>
      <c r="AI2" s="51">
        <f>IF(ISERROR(BC2*AH2),"",BC2*AH2)</f>
        <v>1.1399999999999999</v>
      </c>
      <c r="AJ2" s="51">
        <f t="shared" ref="AJ2:AJ8" si="0">IF(ISERROR(U2+AF2+AI2),"",U2+AF2+AI2)</f>
        <v>11.8</v>
      </c>
      <c r="AK2" s="53">
        <v>0</v>
      </c>
      <c r="AL2" s="63">
        <f>IF(ISERROR(BC2*AK2),"",BC2*AK2)</f>
        <v>0</v>
      </c>
      <c r="AM2" s="53">
        <v>0</v>
      </c>
      <c r="AN2" s="51">
        <f>IF(ISERROR(BC2*AM2),"",BC2*AM2)</f>
        <v>0</v>
      </c>
      <c r="AO2" s="53">
        <v>0</v>
      </c>
      <c r="AP2" s="51">
        <f>IF(ISERROR(BC2*AO2),"",BC2*AO2)</f>
        <v>0</v>
      </c>
      <c r="AQ2" s="54" t="s">
        <v>94</v>
      </c>
      <c r="AR2" s="53">
        <v>0.08</v>
      </c>
      <c r="AS2" s="51">
        <f>IF(ISERROR(BC2*AR2),"",BC2*AR2)</f>
        <v>0.84</v>
      </c>
      <c r="AT2" s="56"/>
      <c r="AU2" s="53">
        <v>0</v>
      </c>
      <c r="AV2" s="51">
        <f>IF(ISERROR(BC2*AU2),"",BC2*AU2)</f>
        <v>0</v>
      </c>
      <c r="AW2" s="56"/>
      <c r="AX2" s="53">
        <v>0</v>
      </c>
      <c r="AY2" s="51">
        <f>IF(ISERROR(BC2*AX2),"",BC2*AX2)</f>
        <v>0</v>
      </c>
      <c r="AZ2" s="51">
        <f>IF(ISERROR(AL2++AN2+AP2+AS2+AV2+AY2),"",AL2++AN2+AP2+AS2+AV2+AY2)</f>
        <v>0.84</v>
      </c>
      <c r="BA2" s="51">
        <f t="shared" ref="BA2:BA8" si="1">IF(ISERROR(U2+AZ2),"",U2+AZ2)</f>
        <v>11.29</v>
      </c>
      <c r="BB2" s="64">
        <f>IF(ISERROR((BC2-BA2)/BC2),"",(BC2-BA2)/BC2)</f>
        <v>-8.0399999999999999E-2</v>
      </c>
      <c r="BC2" s="69">
        <v>10.45</v>
      </c>
      <c r="BD2" s="51">
        <f>IF(ISERROR(AF2+AI2+BC2),"",AF2+AI2+BC2)</f>
        <v>11.8</v>
      </c>
      <c r="BE2" s="56"/>
      <c r="BF2" s="55" t="str">
        <f>IF(ISERROR((BE2-BC2)/BE2),"",(BE2-BC2)/BE2)</f>
        <v/>
      </c>
      <c r="BG2" s="55" t="str">
        <f>IF(ISERROR((BE2-BD2)/BE2),"",(BE2-BD2)/BE2)</f>
        <v/>
      </c>
      <c r="BH2" s="56"/>
      <c r="BI2" s="67">
        <v>400</v>
      </c>
      <c r="BJ2" s="47">
        <v>1</v>
      </c>
      <c r="BK2" s="57">
        <f>IF(ISERROR(BI2*BJ2),"",BI2*BJ2)</f>
        <v>400</v>
      </c>
      <c r="BL2" s="51">
        <f>IF(ISERROR(BA2*BK2),"",BA2*BK2)</f>
        <v>4516</v>
      </c>
      <c r="BM2" s="51">
        <f>IF(ISERROR(BC2*BK2),"",BC2*BK2)</f>
        <v>4180</v>
      </c>
      <c r="BN2" s="39"/>
      <c r="BO2" s="44" t="s">
        <v>6</v>
      </c>
      <c r="BP2" s="44" t="s">
        <v>3</v>
      </c>
      <c r="BQ2" s="44" t="s">
        <v>93</v>
      </c>
    </row>
    <row r="3" spans="1:69" customFormat="1" ht="24.95" customHeight="1" x14ac:dyDescent="0.25">
      <c r="A3" s="61">
        <v>2</v>
      </c>
      <c r="B3" s="38"/>
      <c r="C3" s="38"/>
      <c r="D3" s="72" t="s">
        <v>96</v>
      </c>
      <c r="E3" s="39"/>
      <c r="F3" s="38" t="s">
        <v>5</v>
      </c>
      <c r="G3" s="40" t="s">
        <v>80</v>
      </c>
      <c r="H3" s="58" t="s">
        <v>83</v>
      </c>
      <c r="I3" s="58" t="s">
        <v>83</v>
      </c>
      <c r="J3" s="42" t="s">
        <v>88</v>
      </c>
      <c r="K3" s="42" t="s">
        <v>88</v>
      </c>
      <c r="L3" s="43" t="s">
        <v>74</v>
      </c>
      <c r="M3" s="44" t="s">
        <v>89</v>
      </c>
      <c r="N3" s="38"/>
      <c r="O3" s="70">
        <v>320623</v>
      </c>
      <c r="P3" s="39"/>
      <c r="Q3" s="75" t="s">
        <v>99</v>
      </c>
      <c r="R3" s="1"/>
      <c r="S3" s="39" t="s">
        <v>97</v>
      </c>
      <c r="T3" s="45"/>
      <c r="U3" s="19">
        <v>2.9</v>
      </c>
      <c r="V3" s="38" t="s">
        <v>4</v>
      </c>
      <c r="W3" s="59">
        <v>8.5</v>
      </c>
      <c r="X3" s="59">
        <v>8.5</v>
      </c>
      <c r="Y3" s="59">
        <v>13</v>
      </c>
      <c r="Z3" s="73">
        <v>8.92</v>
      </c>
      <c r="AA3" s="74">
        <v>24</v>
      </c>
      <c r="AB3" s="48">
        <f>IF(W3="","",W3*X3*Y3/1000000)</f>
        <v>1E-3</v>
      </c>
      <c r="AC3" s="47">
        <v>63</v>
      </c>
      <c r="AD3" s="49">
        <f>IF(AA3="","",AC3/AB3*AA3)</f>
        <v>1512000</v>
      </c>
      <c r="AE3" s="50">
        <v>2250</v>
      </c>
      <c r="AF3" s="51">
        <f>IF(ISERROR(AE3/AD3),"",AE3/AD3)</f>
        <v>0</v>
      </c>
      <c r="AG3" s="22" t="s">
        <v>92</v>
      </c>
      <c r="AH3" s="52">
        <v>3.4000000000000002E-2</v>
      </c>
      <c r="AI3" s="51">
        <f>IF(ISERROR(BC3*AH3),"",BC3*AH3)</f>
        <v>0.1</v>
      </c>
      <c r="AJ3" s="51">
        <f t="shared" si="0"/>
        <v>3</v>
      </c>
      <c r="AK3" s="53">
        <v>0</v>
      </c>
      <c r="AL3" s="51">
        <f>IF(ISERROR(BC3*AK3),"",BC3*AK3)</f>
        <v>0</v>
      </c>
      <c r="AM3" s="53">
        <v>0</v>
      </c>
      <c r="AN3" s="51">
        <f>IF(ISERROR(BC3*AM3),"",BC3*AM3)</f>
        <v>0</v>
      </c>
      <c r="AO3" s="53">
        <v>0</v>
      </c>
      <c r="AP3" s="51">
        <f>IF(ISERROR(BC3*AO3),"",BC3*AO3)</f>
        <v>0</v>
      </c>
      <c r="AQ3" s="54" t="s">
        <v>94</v>
      </c>
      <c r="AR3" s="53">
        <v>0.08</v>
      </c>
      <c r="AS3" s="51">
        <f>IF(ISERROR(BC3*AR3),"",BC3*AR3)</f>
        <v>0.23</v>
      </c>
      <c r="AT3" s="54"/>
      <c r="AU3" s="53">
        <v>0</v>
      </c>
      <c r="AV3" s="51">
        <f>IF(ISERROR(BC3*AU3),"",BC3*AU3)</f>
        <v>0</v>
      </c>
      <c r="AW3" s="54"/>
      <c r="AX3" s="53">
        <v>0</v>
      </c>
      <c r="AY3" s="51">
        <f>IF(ISERROR(BC3*AX3),"",BC3*AX3)</f>
        <v>0</v>
      </c>
      <c r="AZ3" s="51">
        <f>IF(ISERROR(AL3++AN3+AP3+AS3+AV3+AY3),"",AL3++AN3+AP3+AS3+AV3+AY3)</f>
        <v>0.23</v>
      </c>
      <c r="BA3" s="51">
        <f t="shared" si="1"/>
        <v>3.13</v>
      </c>
      <c r="BB3" s="55">
        <f>IF(ISERROR((BC3-BA3)/BC3),"",(BC3-BA3)/BC3)</f>
        <v>-7.9299999999999995E-2</v>
      </c>
      <c r="BC3" s="68">
        <v>2.9</v>
      </c>
      <c r="BD3" s="51">
        <f>IF(ISERROR(AF3+AI3+BC3),"",AF3+AI3+BC3)</f>
        <v>3</v>
      </c>
      <c r="BE3" s="54"/>
      <c r="BF3" s="55" t="str">
        <f>IF(ISERROR((BE3-BC3)/BE3),"",(BE3-BC3)/BE3)</f>
        <v/>
      </c>
      <c r="BG3" s="55" t="str">
        <f>IF(ISERROR((BE3-BD3)/BE3),"",(BE3-BD3)/BE3)</f>
        <v/>
      </c>
      <c r="BH3" s="56"/>
      <c r="BI3" s="66">
        <v>408</v>
      </c>
      <c r="BJ3" s="47">
        <v>1</v>
      </c>
      <c r="BK3" s="57">
        <f>IF(ISERROR(BI3*BJ3),"",BI3*BJ3)</f>
        <v>408</v>
      </c>
      <c r="BL3" s="51">
        <f>IF(ISERROR(BA3*BK3),"",BA3*BK3)</f>
        <v>1277.04</v>
      </c>
      <c r="BM3" s="51">
        <f>IF(ISERROR(BC3*BK3),"",BC3*BK3)</f>
        <v>1183.2</v>
      </c>
      <c r="BN3" s="38"/>
      <c r="BO3" s="44" t="s">
        <v>6</v>
      </c>
      <c r="BP3" s="44" t="s">
        <v>3</v>
      </c>
      <c r="BQ3" s="44" t="s">
        <v>93</v>
      </c>
    </row>
    <row r="4" spans="1:69" customFormat="1" ht="24.95" customHeight="1" x14ac:dyDescent="0.25">
      <c r="A4" s="61">
        <v>3</v>
      </c>
      <c r="B4" s="38"/>
      <c r="C4" s="38"/>
      <c r="D4" s="72" t="s">
        <v>96</v>
      </c>
      <c r="E4" s="39"/>
      <c r="F4" s="38" t="s">
        <v>5</v>
      </c>
      <c r="G4" s="40" t="s">
        <v>80</v>
      </c>
      <c r="H4" s="58" t="s">
        <v>85</v>
      </c>
      <c r="I4" s="58" t="s">
        <v>85</v>
      </c>
      <c r="J4" s="42" t="s">
        <v>88</v>
      </c>
      <c r="K4" s="42" t="s">
        <v>88</v>
      </c>
      <c r="L4" s="43" t="s">
        <v>75</v>
      </c>
      <c r="M4" s="44" t="s">
        <v>72</v>
      </c>
      <c r="N4" s="38"/>
      <c r="O4" s="70">
        <v>320624</v>
      </c>
      <c r="P4" s="39"/>
      <c r="Q4" s="75" t="s">
        <v>100</v>
      </c>
      <c r="R4" s="1"/>
      <c r="S4" s="39" t="s">
        <v>97</v>
      </c>
      <c r="T4" s="45"/>
      <c r="U4" s="19">
        <v>3</v>
      </c>
      <c r="V4" s="38" t="s">
        <v>4</v>
      </c>
      <c r="W4" s="59">
        <v>11</v>
      </c>
      <c r="X4" s="59">
        <v>3.5</v>
      </c>
      <c r="Y4" s="59">
        <v>15.7</v>
      </c>
      <c r="Z4" s="73">
        <v>9.64</v>
      </c>
      <c r="AA4" s="74">
        <v>24</v>
      </c>
      <c r="AB4" s="48">
        <f>IF(W4="","",W4*X4*Y4/1000000)</f>
        <v>1E-3</v>
      </c>
      <c r="AC4" s="47">
        <v>63</v>
      </c>
      <c r="AD4" s="49">
        <f>IF(AA4="","",AC4/AB4*AA4)</f>
        <v>1512000</v>
      </c>
      <c r="AE4" s="50">
        <v>2250</v>
      </c>
      <c r="AF4" s="51">
        <f>IF(ISERROR(AE4/AD4),"",AE4/AD4)</f>
        <v>0</v>
      </c>
      <c r="AG4" s="22" t="s">
        <v>91</v>
      </c>
      <c r="AH4" s="52">
        <v>0.109</v>
      </c>
      <c r="AI4" s="51">
        <f>IF(ISERROR(BC4*AH4),"",BC4*AH4)</f>
        <v>0.33</v>
      </c>
      <c r="AJ4" s="51">
        <f t="shared" si="0"/>
        <v>3.33</v>
      </c>
      <c r="AK4" s="53">
        <v>0</v>
      </c>
      <c r="AL4" s="51">
        <f>IF(ISERROR(BC4*AK4),"",BC4*AK4)</f>
        <v>0</v>
      </c>
      <c r="AM4" s="53">
        <v>0</v>
      </c>
      <c r="AN4" s="51">
        <f>IF(ISERROR(BC4*AM4),"",BC4*AM4)</f>
        <v>0</v>
      </c>
      <c r="AO4" s="53">
        <v>0</v>
      </c>
      <c r="AP4" s="51">
        <f>IF(ISERROR(BC4*AO4),"",BC4*AO4)</f>
        <v>0</v>
      </c>
      <c r="AQ4" s="54" t="s">
        <v>94</v>
      </c>
      <c r="AR4" s="53">
        <v>0.08</v>
      </c>
      <c r="AS4" s="51">
        <f>IF(ISERROR(BC4*AR4),"",BC4*AR4)</f>
        <v>0.24</v>
      </c>
      <c r="AT4" s="54"/>
      <c r="AU4" s="53">
        <v>0</v>
      </c>
      <c r="AV4" s="51">
        <f>IF(ISERROR(BC4*AU4),"",BC4*AU4)</f>
        <v>0</v>
      </c>
      <c r="AW4" s="54"/>
      <c r="AX4" s="53">
        <v>0</v>
      </c>
      <c r="AY4" s="51">
        <f>IF(ISERROR(BC4*AX4),"",BC4*AX4)</f>
        <v>0</v>
      </c>
      <c r="AZ4" s="51">
        <f>IF(ISERROR(AL4++AN4+AP4+AS4+AV4+AY4),"",AL4++AN4+AP4+AS4+AV4+AY4)</f>
        <v>0.24</v>
      </c>
      <c r="BA4" s="51">
        <f t="shared" si="1"/>
        <v>3.24</v>
      </c>
      <c r="BB4" s="55">
        <f>IF(ISERROR((BC4-BA4)/BC4),"",(BC4-BA4)/BC4)</f>
        <v>-0.08</v>
      </c>
      <c r="BC4" s="68">
        <v>3</v>
      </c>
      <c r="BD4" s="51">
        <f>IF(ISERROR(AF4+AI4+BC4),"",AF4+AI4+BC4)</f>
        <v>3.33</v>
      </c>
      <c r="BE4" s="54"/>
      <c r="BF4" s="55" t="str">
        <f>IF(ISERROR((BE4-BC4)/BE4),"",(BE4-BC4)/BE4)</f>
        <v/>
      </c>
      <c r="BG4" s="55" t="str">
        <f>IF(ISERROR((BE4-BD4)/BE4),"",(BE4-BD4)/BE4)</f>
        <v/>
      </c>
      <c r="BH4" s="56"/>
      <c r="BI4" s="66">
        <v>408</v>
      </c>
      <c r="BJ4" s="47">
        <v>1</v>
      </c>
      <c r="BK4" s="57">
        <f>IF(ISERROR(BI4*BJ4),"",BI4*BJ4)</f>
        <v>408</v>
      </c>
      <c r="BL4" s="51">
        <f>IF(ISERROR(BA4*BK4),"",BA4*BK4)</f>
        <v>1321.92</v>
      </c>
      <c r="BM4" s="51">
        <f>IF(ISERROR(BC4*BK4),"",BC4*BK4)</f>
        <v>1224</v>
      </c>
      <c r="BN4" s="38"/>
      <c r="BO4" s="44" t="s">
        <v>6</v>
      </c>
      <c r="BP4" s="44" t="s">
        <v>3</v>
      </c>
      <c r="BQ4" s="44" t="s">
        <v>93</v>
      </c>
    </row>
    <row r="5" spans="1:69" customFormat="1" ht="24.95" customHeight="1" x14ac:dyDescent="0.25">
      <c r="A5" s="61">
        <v>4</v>
      </c>
      <c r="B5" s="38"/>
      <c r="C5" s="38"/>
      <c r="D5" s="72" t="s">
        <v>96</v>
      </c>
      <c r="E5" s="39"/>
      <c r="F5" s="38" t="s">
        <v>5</v>
      </c>
      <c r="G5" s="40" t="s">
        <v>80</v>
      </c>
      <c r="H5" s="58" t="s">
        <v>82</v>
      </c>
      <c r="I5" s="58" t="s">
        <v>82</v>
      </c>
      <c r="J5" s="42" t="s">
        <v>88</v>
      </c>
      <c r="K5" s="42" t="s">
        <v>88</v>
      </c>
      <c r="L5" s="43" t="s">
        <v>76</v>
      </c>
      <c r="M5" s="44" t="s">
        <v>89</v>
      </c>
      <c r="N5" s="38"/>
      <c r="O5" s="70">
        <v>320625</v>
      </c>
      <c r="P5" s="39"/>
      <c r="Q5" s="75" t="s">
        <v>101</v>
      </c>
      <c r="R5" s="1"/>
      <c r="S5" s="39" t="s">
        <v>97</v>
      </c>
      <c r="T5" s="45"/>
      <c r="U5" s="19">
        <v>2.9</v>
      </c>
      <c r="V5" s="38" t="s">
        <v>4</v>
      </c>
      <c r="W5" s="59">
        <v>12</v>
      </c>
      <c r="X5" s="59">
        <v>8</v>
      </c>
      <c r="Y5" s="59">
        <v>13</v>
      </c>
      <c r="Z5" s="73">
        <v>13</v>
      </c>
      <c r="AA5" s="74">
        <v>24</v>
      </c>
      <c r="AB5" s="48">
        <f>IF(W5="","",W5*X5*Y5/1000000)</f>
        <v>1E-3</v>
      </c>
      <c r="AC5" s="47">
        <v>63</v>
      </c>
      <c r="AD5" s="49">
        <f>IF(AA5="","",AC5/AB5*AA5)</f>
        <v>1512000</v>
      </c>
      <c r="AE5" s="50">
        <v>2250</v>
      </c>
      <c r="AF5" s="51">
        <f>IF(ISERROR(AE5/AD5),"",AE5/AD5)</f>
        <v>0</v>
      </c>
      <c r="AG5" s="22" t="s">
        <v>91</v>
      </c>
      <c r="AH5" s="52">
        <v>0.109</v>
      </c>
      <c r="AI5" s="51">
        <f>IF(ISERROR(BC5*AH5),"",BC5*AH5)</f>
        <v>0.32</v>
      </c>
      <c r="AJ5" s="51">
        <f t="shared" si="0"/>
        <v>3.22</v>
      </c>
      <c r="AK5" s="53">
        <v>0</v>
      </c>
      <c r="AL5" s="51">
        <f>IF(ISERROR(BC5*AK5),"",BC5*AK5)</f>
        <v>0</v>
      </c>
      <c r="AM5" s="53">
        <v>0</v>
      </c>
      <c r="AN5" s="51">
        <f>IF(ISERROR(BC5*AM5),"",BC5*AM5)</f>
        <v>0</v>
      </c>
      <c r="AO5" s="53">
        <v>0</v>
      </c>
      <c r="AP5" s="51">
        <f>IF(ISERROR(BC5*AO5),"",BC5*AO5)</f>
        <v>0</v>
      </c>
      <c r="AQ5" s="54" t="s">
        <v>94</v>
      </c>
      <c r="AR5" s="53">
        <v>0.08</v>
      </c>
      <c r="AS5" s="51">
        <f>IF(ISERROR(BC5*AR5),"",BC5*AR5)</f>
        <v>0.23</v>
      </c>
      <c r="AT5" s="54"/>
      <c r="AU5" s="53">
        <v>0</v>
      </c>
      <c r="AV5" s="51">
        <f>IF(ISERROR(BC5*AU5),"",BC5*AU5)</f>
        <v>0</v>
      </c>
      <c r="AW5" s="54"/>
      <c r="AX5" s="53">
        <v>0</v>
      </c>
      <c r="AY5" s="51">
        <f>IF(ISERROR(BC5*AX5),"",BC5*AX5)</f>
        <v>0</v>
      </c>
      <c r="AZ5" s="51">
        <f>IF(ISERROR(AL5++AN5+AP5+AS5+AV5+AY5),"",AL5++AN5+AP5+AS5+AV5+AY5)</f>
        <v>0.23</v>
      </c>
      <c r="BA5" s="51">
        <f t="shared" si="1"/>
        <v>3.13</v>
      </c>
      <c r="BB5" s="55">
        <f>IF(ISERROR((BC5-BA5)/BC5),"",(BC5-BA5)/BC5)</f>
        <v>-7.9299999999999995E-2</v>
      </c>
      <c r="BC5" s="68">
        <v>2.9</v>
      </c>
      <c r="BD5" s="51">
        <f>IF(ISERROR(AF5+AI5+BC5),"",AF5+AI5+BC5)</f>
        <v>3.22</v>
      </c>
      <c r="BE5" s="54"/>
      <c r="BF5" s="55" t="str">
        <f>IF(ISERROR((BE5-BC5)/BE5),"",(BE5-BC5)/BE5)</f>
        <v/>
      </c>
      <c r="BG5" s="55" t="str">
        <f>IF(ISERROR((BE5-BD5)/BE5),"",(BE5-BD5)/BE5)</f>
        <v/>
      </c>
      <c r="BH5" s="56"/>
      <c r="BI5" s="66">
        <v>408</v>
      </c>
      <c r="BJ5" s="47">
        <v>1</v>
      </c>
      <c r="BK5" s="57">
        <f>IF(ISERROR(BI5*BJ5),"",BI5*BJ5)</f>
        <v>408</v>
      </c>
      <c r="BL5" s="51">
        <f>IF(ISERROR(BA5*BK5),"",BA5*BK5)</f>
        <v>1277.04</v>
      </c>
      <c r="BM5" s="51">
        <f>IF(ISERROR(BC5*BK5),"",BC5*BK5)</f>
        <v>1183.2</v>
      </c>
      <c r="BN5" s="38"/>
      <c r="BO5" s="44" t="s">
        <v>6</v>
      </c>
      <c r="BP5" s="44" t="s">
        <v>3</v>
      </c>
      <c r="BQ5" s="44" t="s">
        <v>93</v>
      </c>
    </row>
    <row r="6" spans="1:69" customFormat="1" ht="24.95" customHeight="1" x14ac:dyDescent="0.25">
      <c r="A6" s="61">
        <v>5</v>
      </c>
      <c r="B6" s="38"/>
      <c r="C6" s="38"/>
      <c r="D6" s="72" t="s">
        <v>96</v>
      </c>
      <c r="E6" s="39"/>
      <c r="F6" s="38" t="s">
        <v>5</v>
      </c>
      <c r="G6" s="40" t="s">
        <v>80</v>
      </c>
      <c r="H6" s="41" t="s">
        <v>81</v>
      </c>
      <c r="I6" s="41" t="s">
        <v>81</v>
      </c>
      <c r="J6" s="42" t="s">
        <v>88</v>
      </c>
      <c r="K6" s="42" t="s">
        <v>88</v>
      </c>
      <c r="L6" s="43" t="s">
        <v>77</v>
      </c>
      <c r="M6" s="44" t="s">
        <v>89</v>
      </c>
      <c r="N6" s="38"/>
      <c r="O6" s="71">
        <v>320626</v>
      </c>
      <c r="P6" s="39"/>
      <c r="Q6" s="75" t="s">
        <v>102</v>
      </c>
      <c r="R6" s="1"/>
      <c r="S6" s="39" t="s">
        <v>97</v>
      </c>
      <c r="T6" s="45"/>
      <c r="U6" s="20">
        <v>3.9</v>
      </c>
      <c r="V6" s="38" t="s">
        <v>4</v>
      </c>
      <c r="W6" s="46">
        <v>16.5</v>
      </c>
      <c r="X6" s="46">
        <v>8.5</v>
      </c>
      <c r="Y6" s="46">
        <v>22</v>
      </c>
      <c r="Z6" s="73">
        <v>10.32</v>
      </c>
      <c r="AA6" s="74">
        <v>24</v>
      </c>
      <c r="AB6" s="48">
        <f>IF(W6="","",W6*X6*Y6/1000000)</f>
        <v>3.0000000000000001E-3</v>
      </c>
      <c r="AC6" s="47">
        <v>63</v>
      </c>
      <c r="AD6" s="49">
        <f t="shared" ref="AD6:AD8" si="2">IF(AA6="","",AC6/AB6*AA6)</f>
        <v>504000</v>
      </c>
      <c r="AE6" s="50">
        <v>2250</v>
      </c>
      <c r="AF6" s="51">
        <f>IF(ISERROR(AE6/AD6),"",AE6/AD6)</f>
        <v>0</v>
      </c>
      <c r="AG6" s="22" t="s">
        <v>90</v>
      </c>
      <c r="AH6" s="52">
        <v>1.7999999999999999E-2</v>
      </c>
      <c r="AI6" s="51">
        <f>IF(ISERROR(BC6*AH6),"",BC6*AH6)</f>
        <v>7.0000000000000007E-2</v>
      </c>
      <c r="AJ6" s="51">
        <f t="shared" si="0"/>
        <v>3.97</v>
      </c>
      <c r="AK6" s="53">
        <v>0</v>
      </c>
      <c r="AL6" s="51">
        <f t="shared" ref="AL6:AL8" si="3">IF(ISERROR(BC6*AK6),"",BC6*AK6)</f>
        <v>0</v>
      </c>
      <c r="AM6" s="53">
        <v>0</v>
      </c>
      <c r="AN6" s="51">
        <f>IF(ISERROR(BC6*AM6),"",BC6*AM6)</f>
        <v>0</v>
      </c>
      <c r="AO6" s="53">
        <v>0</v>
      </c>
      <c r="AP6" s="51">
        <f>IF(ISERROR(BC6*AO6),"",BC6*AO6)</f>
        <v>0</v>
      </c>
      <c r="AQ6" s="54" t="s">
        <v>94</v>
      </c>
      <c r="AR6" s="53">
        <v>0.08</v>
      </c>
      <c r="AS6" s="51">
        <f>IF(ISERROR(BC6*AR6),"",BC6*AR6)</f>
        <v>0.31</v>
      </c>
      <c r="AT6" s="54"/>
      <c r="AU6" s="53">
        <v>0</v>
      </c>
      <c r="AV6" s="51">
        <f>IF(ISERROR(BC6*AU6),"",BC6*AU6)</f>
        <v>0</v>
      </c>
      <c r="AW6" s="54"/>
      <c r="AX6" s="53">
        <v>0</v>
      </c>
      <c r="AY6" s="51">
        <f>IF(ISERROR(BC6*AX6),"",BC6*AX6)</f>
        <v>0</v>
      </c>
      <c r="AZ6" s="51">
        <f>IF(ISERROR(AL6++AN6+AP6+AS6+AV6+AY6),"",AL6++AN6+AP6+AS6+AV6+AY6)</f>
        <v>0.31</v>
      </c>
      <c r="BA6" s="51">
        <f t="shared" si="1"/>
        <v>4.21</v>
      </c>
      <c r="BB6" s="55">
        <f t="shared" ref="BB6:BB8" si="4">IF(ISERROR((BC6-BA6)/BC6),"",(BC6-BA6)/BC6)</f>
        <v>-7.9500000000000001E-2</v>
      </c>
      <c r="BC6" s="68">
        <v>3.9</v>
      </c>
      <c r="BD6" s="51">
        <f>IF(ISERROR(AF6+AI6+BC6),"",AF6+AI6+BC6)</f>
        <v>3.97</v>
      </c>
      <c r="BE6" s="54"/>
      <c r="BF6" s="55" t="str">
        <f>IF(ISERROR((BE6-BC6)/BE6),"",(BE6-BC6)/BE6)</f>
        <v/>
      </c>
      <c r="BG6" s="55" t="str">
        <f>IF(ISERROR((BE6-BD6)/BE6),"",(BE6-BD6)/BE6)</f>
        <v/>
      </c>
      <c r="BH6" s="56"/>
      <c r="BI6" s="65">
        <v>912</v>
      </c>
      <c r="BJ6" s="47">
        <v>1</v>
      </c>
      <c r="BK6" s="57">
        <f>IF(ISERROR(BI6*BJ6),"",BI6*BJ6)</f>
        <v>912</v>
      </c>
      <c r="BL6" s="51">
        <f>IF(ISERROR(BA6*BK6),"",BA6*BK6)</f>
        <v>3839.52</v>
      </c>
      <c r="BM6" s="51">
        <f>IF(ISERROR(BC6*BK6),"",BC6*BK6)</f>
        <v>3556.8</v>
      </c>
      <c r="BN6" s="38"/>
      <c r="BO6" s="44" t="s">
        <v>6</v>
      </c>
      <c r="BP6" s="44" t="s">
        <v>3</v>
      </c>
      <c r="BQ6" s="44" t="s">
        <v>93</v>
      </c>
    </row>
    <row r="7" spans="1:69" customFormat="1" ht="24.95" customHeight="1" x14ac:dyDescent="0.25">
      <c r="A7" s="61">
        <v>6</v>
      </c>
      <c r="B7" s="38"/>
      <c r="C7" s="38"/>
      <c r="D7" s="72" t="s">
        <v>96</v>
      </c>
      <c r="E7" s="39"/>
      <c r="F7" s="38" t="s">
        <v>5</v>
      </c>
      <c r="G7" s="40" t="s">
        <v>80</v>
      </c>
      <c r="H7" s="58" t="s">
        <v>84</v>
      </c>
      <c r="I7" s="58" t="s">
        <v>84</v>
      </c>
      <c r="J7" s="42" t="s">
        <v>88</v>
      </c>
      <c r="K7" s="42" t="s">
        <v>88</v>
      </c>
      <c r="L7" s="43" t="s">
        <v>78</v>
      </c>
      <c r="M7" s="44" t="s">
        <v>89</v>
      </c>
      <c r="N7" s="38"/>
      <c r="O7" s="71">
        <v>320627</v>
      </c>
      <c r="P7" s="39"/>
      <c r="Q7" s="75" t="s">
        <v>103</v>
      </c>
      <c r="R7" s="1"/>
      <c r="S7" s="39" t="s">
        <v>97</v>
      </c>
      <c r="T7" s="45"/>
      <c r="U7" s="20">
        <v>3.5</v>
      </c>
      <c r="V7" s="38" t="s">
        <v>4</v>
      </c>
      <c r="W7" s="59">
        <v>11</v>
      </c>
      <c r="X7" s="59">
        <v>11</v>
      </c>
      <c r="Y7" s="59">
        <v>13</v>
      </c>
      <c r="Z7" s="73">
        <v>9</v>
      </c>
      <c r="AA7" s="74">
        <v>12</v>
      </c>
      <c r="AB7" s="48">
        <f t="shared" ref="AB7:AB8" si="5">IF(W7="","",W7*X7*Y7/1000000)</f>
        <v>2E-3</v>
      </c>
      <c r="AC7" s="47">
        <v>63</v>
      </c>
      <c r="AD7" s="49">
        <f t="shared" si="2"/>
        <v>378000</v>
      </c>
      <c r="AE7" s="50">
        <v>2250</v>
      </c>
      <c r="AF7" s="51">
        <f t="shared" ref="AF7:AF8" si="6">IF(ISERROR(AE7/AD7),"",AE7/AD7)</f>
        <v>0.01</v>
      </c>
      <c r="AG7" s="22" t="s">
        <v>91</v>
      </c>
      <c r="AH7" s="52">
        <v>0.109</v>
      </c>
      <c r="AI7" s="51">
        <f t="shared" ref="AI7:AI8" si="7">IF(ISERROR(BC7*AH7),"",BC7*AH7)</f>
        <v>0.38</v>
      </c>
      <c r="AJ7" s="51">
        <f t="shared" si="0"/>
        <v>3.89</v>
      </c>
      <c r="AK7" s="53">
        <v>0</v>
      </c>
      <c r="AL7" s="51">
        <f t="shared" si="3"/>
        <v>0</v>
      </c>
      <c r="AM7" s="53">
        <v>0</v>
      </c>
      <c r="AN7" s="51">
        <f t="shared" ref="AN7:AN8" si="8">IF(ISERROR(BC7*AM7),"",BC7*AM7)</f>
        <v>0</v>
      </c>
      <c r="AO7" s="53">
        <v>0</v>
      </c>
      <c r="AP7" s="51">
        <f t="shared" ref="AP7:AP8" si="9">IF(ISERROR(BC7*AO7),"",BC7*AO7)</f>
        <v>0</v>
      </c>
      <c r="AQ7" s="54" t="s">
        <v>94</v>
      </c>
      <c r="AR7" s="53">
        <v>0.08</v>
      </c>
      <c r="AS7" s="51">
        <f t="shared" ref="AS7:AS8" si="10">IF(ISERROR(BC7*AR7),"",BC7*AR7)</f>
        <v>0.28000000000000003</v>
      </c>
      <c r="AT7" s="54"/>
      <c r="AU7" s="53">
        <v>0</v>
      </c>
      <c r="AV7" s="51">
        <f t="shared" ref="AV7:AV8" si="11">IF(ISERROR(BC7*AU7),"",BC7*AU7)</f>
        <v>0</v>
      </c>
      <c r="AW7" s="54"/>
      <c r="AX7" s="53">
        <v>0</v>
      </c>
      <c r="AY7" s="51">
        <f t="shared" ref="AY7:AY8" si="12">IF(ISERROR(BC7*AX7),"",BC7*AX7)</f>
        <v>0</v>
      </c>
      <c r="AZ7" s="51">
        <f t="shared" ref="AZ7:AZ8" si="13">IF(ISERROR(AL7++AN7+AP7+AS7+AV7+AY7),"",AL7++AN7+AP7+AS7+AV7+AY7)</f>
        <v>0.28000000000000003</v>
      </c>
      <c r="BA7" s="51">
        <f t="shared" si="1"/>
        <v>3.78</v>
      </c>
      <c r="BB7" s="55">
        <f t="shared" si="4"/>
        <v>-0.08</v>
      </c>
      <c r="BC7" s="68">
        <v>3.5</v>
      </c>
      <c r="BD7" s="51">
        <f t="shared" ref="BD7:BD8" si="14">IF(ISERROR(AF7+AI7+BC7),"",AF7+AI7+BC7)</f>
        <v>3.89</v>
      </c>
      <c r="BE7" s="54"/>
      <c r="BF7" s="55" t="str">
        <f t="shared" ref="BF7:BF8" si="15">IF(ISERROR((BE7-BC7)/BE7),"",(BE7-BC7)/BE7)</f>
        <v/>
      </c>
      <c r="BG7" s="55" t="str">
        <f t="shared" ref="BG7:BG8" si="16">IF(ISERROR((BE7-BD7)/BE7),"",(BE7-BD7)/BE7)</f>
        <v/>
      </c>
      <c r="BH7" s="56"/>
      <c r="BI7" s="65">
        <v>600</v>
      </c>
      <c r="BJ7" s="47">
        <v>1</v>
      </c>
      <c r="BK7" s="57">
        <f t="shared" ref="BK7:BK8" si="17">IF(ISERROR(BI7*BJ7),"",BI7*BJ7)</f>
        <v>600</v>
      </c>
      <c r="BL7" s="51">
        <f t="shared" ref="BL7:BL8" si="18">IF(ISERROR(BA7*BK7),"",BA7*BK7)</f>
        <v>2268</v>
      </c>
      <c r="BM7" s="51">
        <f t="shared" ref="BM7:BM8" si="19">IF(ISERROR(BC7*BK7),"",BC7*BK7)</f>
        <v>2100</v>
      </c>
      <c r="BN7" s="38"/>
      <c r="BO7" s="44" t="s">
        <v>6</v>
      </c>
      <c r="BP7" s="44" t="s">
        <v>3</v>
      </c>
      <c r="BQ7" s="44" t="s">
        <v>93</v>
      </c>
    </row>
    <row r="8" spans="1:69" customFormat="1" ht="24.95" customHeight="1" x14ac:dyDescent="0.25">
      <c r="A8" s="61">
        <v>7</v>
      </c>
      <c r="B8" s="38"/>
      <c r="C8" s="38"/>
      <c r="D8" s="72" t="s">
        <v>96</v>
      </c>
      <c r="E8" s="39"/>
      <c r="F8" s="38" t="s">
        <v>5</v>
      </c>
      <c r="G8" s="40" t="s">
        <v>80</v>
      </c>
      <c r="H8" s="58" t="s">
        <v>86</v>
      </c>
      <c r="I8" s="58" t="s">
        <v>86</v>
      </c>
      <c r="J8" s="42" t="s">
        <v>88</v>
      </c>
      <c r="K8" s="42" t="s">
        <v>88</v>
      </c>
      <c r="L8" s="43" t="s">
        <v>79</v>
      </c>
      <c r="M8" s="44" t="s">
        <v>89</v>
      </c>
      <c r="N8" s="38"/>
      <c r="O8" s="71">
        <v>320628</v>
      </c>
      <c r="P8" s="39"/>
      <c r="Q8" s="75" t="s">
        <v>104</v>
      </c>
      <c r="R8" s="1"/>
      <c r="S8" s="39" t="s">
        <v>97</v>
      </c>
      <c r="T8" s="45"/>
      <c r="U8" s="19">
        <v>4</v>
      </c>
      <c r="V8" s="38" t="s">
        <v>4</v>
      </c>
      <c r="W8" s="46">
        <v>25</v>
      </c>
      <c r="X8" s="46">
        <v>3</v>
      </c>
      <c r="Y8" s="46">
        <v>16</v>
      </c>
      <c r="Z8" s="73">
        <v>8.4</v>
      </c>
      <c r="AA8" s="74">
        <v>12</v>
      </c>
      <c r="AB8" s="48">
        <f t="shared" si="5"/>
        <v>1E-3</v>
      </c>
      <c r="AC8" s="47">
        <v>63</v>
      </c>
      <c r="AD8" s="49">
        <f t="shared" si="2"/>
        <v>756000</v>
      </c>
      <c r="AE8" s="50">
        <v>2250</v>
      </c>
      <c r="AF8" s="51">
        <f t="shared" si="6"/>
        <v>0</v>
      </c>
      <c r="AG8" s="22" t="s">
        <v>91</v>
      </c>
      <c r="AH8" s="52">
        <v>0.109</v>
      </c>
      <c r="AI8" s="51">
        <f t="shared" si="7"/>
        <v>0.44</v>
      </c>
      <c r="AJ8" s="51">
        <f t="shared" si="0"/>
        <v>4.4400000000000004</v>
      </c>
      <c r="AK8" s="53">
        <v>0</v>
      </c>
      <c r="AL8" s="51">
        <f t="shared" si="3"/>
        <v>0</v>
      </c>
      <c r="AM8" s="53">
        <v>0</v>
      </c>
      <c r="AN8" s="51">
        <f t="shared" si="8"/>
        <v>0</v>
      </c>
      <c r="AO8" s="53">
        <v>0</v>
      </c>
      <c r="AP8" s="51">
        <f t="shared" si="9"/>
        <v>0</v>
      </c>
      <c r="AQ8" s="54" t="s">
        <v>94</v>
      </c>
      <c r="AR8" s="53">
        <v>0.08</v>
      </c>
      <c r="AS8" s="51">
        <f t="shared" si="10"/>
        <v>0.32</v>
      </c>
      <c r="AT8" s="54"/>
      <c r="AU8" s="53">
        <v>0</v>
      </c>
      <c r="AV8" s="51">
        <f t="shared" si="11"/>
        <v>0</v>
      </c>
      <c r="AW8" s="54"/>
      <c r="AX8" s="53">
        <v>0</v>
      </c>
      <c r="AY8" s="51">
        <f t="shared" si="12"/>
        <v>0</v>
      </c>
      <c r="AZ8" s="51">
        <f t="shared" si="13"/>
        <v>0.32</v>
      </c>
      <c r="BA8" s="51">
        <f t="shared" si="1"/>
        <v>4.32</v>
      </c>
      <c r="BB8" s="55">
        <f t="shared" si="4"/>
        <v>-0.08</v>
      </c>
      <c r="BC8" s="68">
        <v>4</v>
      </c>
      <c r="BD8" s="51">
        <f t="shared" si="14"/>
        <v>4.4400000000000004</v>
      </c>
      <c r="BE8" s="60"/>
      <c r="BF8" s="55" t="str">
        <f t="shared" si="15"/>
        <v/>
      </c>
      <c r="BG8" s="55" t="str">
        <f t="shared" si="16"/>
        <v/>
      </c>
      <c r="BH8" s="56"/>
      <c r="BI8" s="66">
        <v>600</v>
      </c>
      <c r="BJ8" s="47">
        <v>1</v>
      </c>
      <c r="BK8" s="57">
        <f t="shared" si="17"/>
        <v>600</v>
      </c>
      <c r="BL8" s="51">
        <f t="shared" si="18"/>
        <v>2592</v>
      </c>
      <c r="BM8" s="51">
        <f t="shared" si="19"/>
        <v>2400</v>
      </c>
      <c r="BN8" s="38"/>
      <c r="BO8" s="44" t="s">
        <v>6</v>
      </c>
      <c r="BP8" s="44" t="s">
        <v>3</v>
      </c>
      <c r="BQ8" s="44" t="s">
        <v>93</v>
      </c>
    </row>
  </sheetData>
  <sheetProtection insertRows="0" deleteRows="0" sort="0"/>
  <protectedRanges>
    <protectedRange sqref="N2:O8 L9:O208 BE4 Q9:BD208 BI8 S2:T8 BD8:BG8 BI2 BE2 Z8 AI2:BB8 BF2:BG7 AF2:AF8 AB2:AD8 V2:V8 BD2:BD7 Z4 A2:C8 A9:J208" name="Range1"/>
    <protectedRange sqref="Z7 Z5 Z2:Z3" name="Range1_2"/>
    <protectedRange sqref="AE2:AE8" name="Range1_3"/>
    <protectedRange sqref="BE3 BE5:BE7" name="Range1_5"/>
    <protectedRange sqref="BJ8 BI3:BI5 BI6:BJ7 BJ2:BJ5" name="Range1_6"/>
    <protectedRange sqref="K9:K249" name="Range1_1"/>
    <protectedRange sqref="BH2:BH244" name="Range1_7"/>
    <protectedRange sqref="P2:P244" name="Range1_8"/>
    <protectedRange sqref="D2:F8" name="Range1_9"/>
    <protectedRange sqref="U2:U8" name="Range1_10"/>
    <protectedRange sqref="AG2:AG8" name="Range1_11"/>
    <protectedRange sqref="AH2:AH8" name="Range1_12"/>
    <protectedRange sqref="Q2:Q8" name="Range1_4"/>
  </protectedRanges>
  <phoneticPr fontId="14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62A3EE-200E-4143-85C1-FF0B561B0D2D}">
          <x14:formula1>
            <xm:f>#REF!</xm:f>
          </x14:formula1>
          <xm:sqref>V2:V8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2025-11-26T04:15:12Z</dcterms:modified>
</cp:coreProperties>
</file>