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CFC5AF7-DB01-4B82-8F53-136124AFC8D2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Item" sheetId="5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iscalweeks">'[2]Transit Calendar'!$H$2:$H$254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[3]a!$A$10:$B$35</definedName>
    <definedName name="TransitCalendar">'[2]Transit Calendar'!$A$1:$Q$501</definedName>
    <definedName name="TransitOTBWeeks">'[2]Transit Calendar'!$H$1:$H$468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6" i="5" l="1"/>
  <c r="AM6" i="5"/>
  <c r="AK6" i="5"/>
  <c r="AI6" i="5"/>
  <c r="AG6" i="5"/>
  <c r="AD6" i="5"/>
  <c r="W6" i="5"/>
  <c r="Y6" i="5" s="1"/>
  <c r="AA6" i="5" s="1"/>
  <c r="AE6" i="5" s="1"/>
  <c r="AT5" i="5"/>
  <c r="AM5" i="5"/>
  <c r="AK5" i="5"/>
  <c r="AI5" i="5"/>
  <c r="AG5" i="5"/>
  <c r="AD5" i="5"/>
  <c r="W5" i="5"/>
  <c r="Y5" i="5" s="1"/>
  <c r="AA5" i="5" s="1"/>
  <c r="AT4" i="5"/>
  <c r="AM4" i="5"/>
  <c r="AK4" i="5"/>
  <c r="AI4" i="5"/>
  <c r="AG4" i="5"/>
  <c r="AD4" i="5"/>
  <c r="W4" i="5"/>
  <c r="Y4" i="5" s="1"/>
  <c r="AA4" i="5" s="1"/>
  <c r="AT3" i="5"/>
  <c r="AM3" i="5"/>
  <c r="AK3" i="5"/>
  <c r="AI3" i="5"/>
  <c r="AG3" i="5"/>
  <c r="AD3" i="5"/>
  <c r="W3" i="5"/>
  <c r="Y3" i="5" s="1"/>
  <c r="AA3" i="5" s="1"/>
  <c r="AE3" i="5" s="1"/>
  <c r="AT2" i="5"/>
  <c r="AM2" i="5"/>
  <c r="AK2" i="5"/>
  <c r="AI2" i="5"/>
  <c r="AG2" i="5"/>
  <c r="AD2" i="5"/>
  <c r="W2" i="5"/>
  <c r="Y2" i="5" s="1"/>
  <c r="AA2" i="5" s="1"/>
  <c r="AN3" i="5" l="1"/>
  <c r="AN4" i="5"/>
  <c r="AE4" i="5"/>
  <c r="AO4" i="5" s="1"/>
  <c r="AN2" i="5"/>
  <c r="AN5" i="5"/>
  <c r="AN6" i="5"/>
  <c r="AO6" i="5" s="1"/>
  <c r="AE5" i="5"/>
  <c r="AE2" i="5"/>
  <c r="AO2" i="5" s="1"/>
  <c r="AO3" i="5"/>
  <c r="AP6" i="5" l="1"/>
  <c r="AS6" i="5"/>
  <c r="AO5" i="5"/>
  <c r="AS2" i="5"/>
  <c r="AP2" i="5"/>
  <c r="AS4" i="5"/>
  <c r="AP4" i="5"/>
  <c r="AP3" i="5"/>
  <c r="AS3" i="5"/>
  <c r="AP5" i="5" l="1"/>
  <c r="AS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I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K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M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N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P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S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AT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<sst xmlns="http://schemas.openxmlformats.org/spreadsheetml/2006/main" count="111" uniqueCount="67">
  <si>
    <t>Brand</t>
  </si>
  <si>
    <t>Package Type</t>
  </si>
  <si>
    <t>Licensor</t>
  </si>
  <si>
    <t>Normal</t>
  </si>
  <si>
    <t>Serta</t>
  </si>
  <si>
    <t>Serta 5.5%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</si>
  <si>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</si>
  <si>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</si>
  <si>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</si>
  <si>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</si>
  <si>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</si>
  <si>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</si>
  <si>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</si>
  <si>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</si>
  <si>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</si>
  <si>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</si>
  <si>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</si>
  <si>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</si>
  <si>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</si>
  <si>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</si>
  <si>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</si>
  <si>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</si>
  <si>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</si>
  <si>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</si>
  <si>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</si>
  <si>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</si>
  <si>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</si>
  <si>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</si>
  <si>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</si>
  <si>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</si>
  <si>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</si>
  <si>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</si>
  <si>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</si>
  <si>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</si>
  <si>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</si>
  <si>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</si>
  <si>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</si>
  <si>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</si>
  <si>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</si>
  <si>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</si>
  <si>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</si>
  <si>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</si>
  <si>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</si>
  <si>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</si>
  <si>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</si>
  <si>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</si>
  <si>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</si>
  <si>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</si>
  <si>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</si>
  <si>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</si>
  <si>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</si>
  <si>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C-KING: 108x102"/21x40"(4)/72x84"+16"</t>
  </si>
  <si>
    <t>KING: 108x102"/21x40"(4)/78x80"+16"</t>
  </si>
  <si>
    <t>QUEEN: 90x102"/21x30"(4)/60x80"+16"</t>
  </si>
  <si>
    <t>FULL: 81X96"/21x30"(4)/54X75"+13"</t>
  </si>
  <si>
    <t>TWIN: 66X96"/21x30"(2)/39X75"+13"</t>
  </si>
  <si>
    <t>100% polyester</t>
    <phoneticPr fontId="8" type="noConversion"/>
  </si>
  <si>
    <r>
      <t xml:space="preserve">80gsm </t>
    </r>
    <r>
      <rPr>
        <sz val="11"/>
        <color rgb="FFFF0000"/>
        <rFont val="Calibri"/>
        <family val="2"/>
      </rPr>
      <t>print</t>
    </r>
    <r>
      <rPr>
        <sz val="11"/>
        <rFont val="Calibri"/>
        <family val="2"/>
      </rPr>
      <t xml:space="preserve"> microfiber sheets, topical cooling treatment, 1" elastic on fitted sheet, vzb packaging</t>
    </r>
    <phoneticPr fontId="8" type="noConversion"/>
  </si>
  <si>
    <r>
      <t xml:space="preserve">80gsm </t>
    </r>
    <r>
      <rPr>
        <sz val="11"/>
        <color rgb="FFFF0000"/>
        <rFont val="Calibri"/>
        <family val="2"/>
      </rPr>
      <t>print</t>
    </r>
    <r>
      <rPr>
        <sz val="11"/>
        <rFont val="Calibri"/>
        <family val="2"/>
      </rPr>
      <t xml:space="preserve"> microfiber sheets</t>
    </r>
    <phoneticPr fontId="8" type="noConversion"/>
  </si>
  <si>
    <t>Blue print</t>
    <phoneticPr fontId="8" type="noConversion"/>
  </si>
  <si>
    <t>Firework print</t>
    <phoneticPr fontId="8" type="noConversion"/>
  </si>
  <si>
    <t>6302.22.2020</t>
    <phoneticPr fontId="8" type="noConversion"/>
  </si>
  <si>
    <t>ST20-4766</t>
    <phoneticPr fontId="8" type="noConversion"/>
  </si>
  <si>
    <t>ST20-4767</t>
  </si>
  <si>
    <t>ST20-4768</t>
  </si>
  <si>
    <t>ST20-4769</t>
  </si>
  <si>
    <t>ST20-4770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</si>
</sst>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80" formatCode="[$-409]dd/mmm/yy;@"/>
    <numFmt numFmtId="181" formatCode="0.0%"/>
    <numFmt numFmtId="182" formatCode="0.0"/>
    <numFmt numFmtId="184" formatCode="0.0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80" fontId="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180" fontId="4" fillId="0" borderId="0"/>
    <xf numFmtId="44" fontId="1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4" borderId="1" xfId="4" applyFont="1" applyFill="1" applyBorder="1" applyAlignment="1">
      <alignment horizontal="center" wrapText="1"/>
    </xf>
    <xf numFmtId="0" fontId="6" fillId="4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8" fontId="2" fillId="6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0" fontId="3" fillId="0" borderId="1" xfId="4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8" fontId="3" fillId="2" borderId="1" xfId="4" applyNumberFormat="1" applyFill="1" applyBorder="1"/>
    <xf numFmtId="10" fontId="3" fillId="0" borderId="1" xfId="4" applyNumberFormat="1" applyBorder="1"/>
    <xf numFmtId="178" fontId="3" fillId="2" borderId="1" xfId="4" applyNumberFormat="1" applyFill="1" applyBorder="1" applyAlignment="1">
      <alignment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8" fontId="3" fillId="0" borderId="2" xfId="4" applyNumberFormat="1" applyBorder="1"/>
    <xf numFmtId="182" fontId="2" fillId="0" borderId="1" xfId="4" applyNumberFormat="1" applyFont="1" applyBorder="1" applyAlignment="1">
      <alignment horizontal="center" wrapText="1"/>
    </xf>
    <xf numFmtId="182" fontId="3" fillId="0" borderId="1" xfId="4" applyNumberFormat="1" applyBorder="1"/>
    <xf numFmtId="182" fontId="3" fillId="0" borderId="0" xfId="4" applyNumberFormat="1" applyAlignment="1">
      <alignment wrapText="1"/>
    </xf>
    <xf numFmtId="184" fontId="3" fillId="2" borderId="1" xfId="4" applyNumberFormat="1" applyFill="1" applyBorder="1" applyAlignment="1">
      <alignment wrapText="1"/>
    </xf>
    <xf numFmtId="10" fontId="2" fillId="8" borderId="1" xfId="4" applyNumberFormat="1" applyFont="1" applyFill="1" applyBorder="1" applyAlignment="1">
      <alignment horizontal="center" wrapText="1"/>
    </xf>
    <xf numFmtId="0" fontId="12" fillId="0" borderId="1" xfId="4" applyFont="1" applyBorder="1" applyAlignment="1">
      <alignment wrapText="1"/>
    </xf>
    <xf numFmtId="0" fontId="12" fillId="0" borderId="1" xfId="4" applyFont="1" applyBorder="1"/>
    <xf numFmtId="181" fontId="12" fillId="0" borderId="1" xfId="4" applyNumberFormat="1" applyFont="1" applyBorder="1"/>
    <xf numFmtId="178" fontId="12" fillId="0" borderId="1" xfId="4" applyNumberFormat="1" applyFont="1" applyBorder="1"/>
    <xf numFmtId="0" fontId="4" fillId="5" borderId="1" xfId="0" applyFont="1" applyFill="1" applyBorder="1"/>
  </cellXfs>
  <cellStyles count="23">
    <cellStyle name="Currency 2" xfId="12" xr:uid="{6932959B-0928-4DD4-81B4-49283557CE63}"/>
    <cellStyle name="Currency 2 2 2" xfId="8" xr:uid="{C2EF2C26-C451-44C1-B6BC-05E871A7681D}"/>
    <cellStyle name="Currency_Kohl's cotton sheets quote 130103 HELLEN" xfId="22" xr:uid="{CF31C602-209B-4357-84E2-C6826C2E1D9D}"/>
    <cellStyle name="Normal 2" xfId="4" xr:uid="{A726E472-5091-4176-87EE-43E00D126BFD}"/>
    <cellStyle name="Normal 2 18 2" xfId="1" xr:uid="{1BA08453-9F65-454B-A4A0-7177E70831F2}"/>
    <cellStyle name="Normal 28" xfId="21" xr:uid="{A3BB1331-B2D2-4246-9DE9-809AAA5EB516}"/>
    <cellStyle name="Normal 29" xfId="18" xr:uid="{A425EB0B-5840-445D-BB5A-8A4428D0B8ED}"/>
    <cellStyle name="Normal 35" xfId="6" xr:uid="{0C70E6D3-78F0-4522-8A03-1830168E43CB}"/>
    <cellStyle name="Normal_2010 NY-showroom sheet set for JCP 0330" xfId="20" xr:uid="{CBE624DB-88F2-419B-8F2D-064E55975793}"/>
    <cellStyle name="Percent 2" xfId="5" xr:uid="{832D11BF-67D6-4668-B213-728A38DC2251}"/>
    <cellStyle name="Percent 2 2 2" xfId="7" xr:uid="{440AF2CE-86DB-4897-867E-BEC824EF2DDA}"/>
    <cellStyle name="Percent 7" xfId="19" xr:uid="{AFC6FAEA-3C53-4C9F-BE0F-F261AB568123}"/>
    <cellStyle name="Style 1" xfId="3" xr:uid="{F4609D05-B161-47A5-8040-F8D4BA086F06}"/>
    <cellStyle name="百分比 2" xfId="10" xr:uid="{EEB2F3C4-BF90-473C-A55C-5FA713FA17E4}"/>
    <cellStyle name="百分比 3" xfId="16" xr:uid="{2AC14029-3992-4D09-84D2-9BF90BC10D09}"/>
    <cellStyle name="常规" xfId="0" builtinId="0"/>
    <cellStyle name="常规 2" xfId="13" xr:uid="{574620B5-3347-48A8-86C1-D59621926AEB}"/>
    <cellStyle name="常规 8" xfId="15" xr:uid="{FED1C5DE-263B-4933-84B3-07E959A9A864}"/>
    <cellStyle name="常规 9" xfId="17" xr:uid="{242EC692-EB50-48C9-AED6-89144A82167C}"/>
    <cellStyle name="货币 2" xfId="11" xr:uid="{23925B9B-5AB2-4848-924B-8E8F169E3905}"/>
    <cellStyle name="样式 1 2" xfId="2" xr:uid="{DC9B73B6-A1E9-48DB-83A0-64D6E1D16DDF}"/>
    <cellStyle name="样式 1 2 2" xfId="14" xr:uid="{FE3330A6-678C-4D4E-94D9-E3E4B4C81DA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@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900%20Thread%20Count%20Promo%20She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0</v>
          </cell>
          <cell r="B1" t="str">
            <v>Kohl's Q1 2019 - Q2 2020 Transit Calendar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A2">
            <v>0</v>
          </cell>
          <cell r="B2" t="str">
            <v>Updated 1/18/2019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0</v>
          </cell>
          <cell r="B3" t="str">
            <v>Published 1/18/2019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 t="str">
            <v xml:space="preserve">OTB Month </v>
          </cell>
          <cell r="I3">
            <v>43800</v>
          </cell>
          <cell r="J3">
            <v>0</v>
          </cell>
          <cell r="K3">
            <v>43800</v>
          </cell>
          <cell r="L3">
            <v>0</v>
          </cell>
          <cell r="M3">
            <v>43800</v>
          </cell>
          <cell r="N3">
            <v>0</v>
          </cell>
          <cell r="O3">
            <v>43800</v>
          </cell>
          <cell r="P3">
            <v>0</v>
          </cell>
          <cell r="Q3">
            <v>43435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 t="str">
            <v xml:space="preserve">OTB Week </v>
          </cell>
          <cell r="I4" t="str">
            <v>Week 1</v>
          </cell>
          <cell r="J4">
            <v>0</v>
          </cell>
          <cell r="K4" t="str">
            <v>Week 2</v>
          </cell>
          <cell r="L4">
            <v>0</v>
          </cell>
          <cell r="M4" t="str">
            <v>Week 3</v>
          </cell>
          <cell r="N4">
            <v>0</v>
          </cell>
          <cell r="O4" t="str">
            <v>Week 4</v>
          </cell>
          <cell r="P4">
            <v>0</v>
          </cell>
          <cell r="Q4" t="str">
            <v>Week 5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str">
            <v xml:space="preserve">In DC Week of </v>
          </cell>
          <cell r="I5">
            <v>43800</v>
          </cell>
          <cell r="J5">
            <v>0</v>
          </cell>
          <cell r="K5">
            <v>43807</v>
          </cell>
          <cell r="L5">
            <v>0</v>
          </cell>
          <cell r="M5">
            <v>43814</v>
          </cell>
          <cell r="N5">
            <v>0</v>
          </cell>
          <cell r="O5">
            <v>43821</v>
          </cell>
          <cell r="P5">
            <v>0</v>
          </cell>
          <cell r="Q5">
            <v>43828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A8">
            <v>0</v>
          </cell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/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/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/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/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/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/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/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/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/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/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/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/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/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/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/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/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/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/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/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/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/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/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/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 t="str">
            <v/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/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/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/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/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 t="str">
            <v/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/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/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 t="str">
            <v/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 t="str">
            <v/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 t="str">
            <v/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 t="str">
            <v/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 t="str">
            <v/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 t="str">
            <v/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 t="str">
            <v/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 t="str">
            <v/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 t="str">
            <v/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 t="str">
            <v/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 t="str">
            <v/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/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/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/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/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/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/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/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/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/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/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/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/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/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 t="str">
            <v/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 t="str">
            <v/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 t="str">
            <v/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/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/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/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/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/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 t="str">
            <v/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/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/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/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/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/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/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/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/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/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/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/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/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/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/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/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/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/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/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/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/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/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 t="str">
            <v/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 t="str">
            <v/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/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/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 t="str">
            <v/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/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/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/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/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/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/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 t="str">
            <v/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/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/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/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/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/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/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/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/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/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/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/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/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/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/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/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/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/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/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 t="str">
            <v/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 t="str">
            <v/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 t="str">
            <v/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 t="str">
            <v/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 t="str">
            <v/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 t="str">
            <v/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 t="str">
            <v/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 t="str">
            <v/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 t="str">
            <v/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 t="str">
            <v/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 t="str">
            <v/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/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 t="str">
            <v/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 t="str">
            <v/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 t="str">
            <v/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 t="str">
            <v/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/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 t="str">
            <v/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 t="str">
            <v/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/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/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/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 t="str">
            <v/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 t="str">
            <v/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/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 t="str">
            <v/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/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 t="str">
            <v/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/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 t="str">
            <v/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/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 t="str">
            <v/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 t="str">
            <v/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 t="str">
            <v/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 t="str">
            <v/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 t="str">
            <v/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 t="str">
            <v/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 t="str">
            <v/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 t="str">
            <v/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 t="str">
            <v/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/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 t="str">
            <v/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 t="str">
            <v/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/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 t="str">
            <v/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 t="str">
            <v/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/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 t="str">
            <v/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 t="str">
            <v/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/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 t="str">
            <v/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 t="str">
            <v/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/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 t="str">
            <v/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 t="str">
            <v/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/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/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 t="str">
            <v/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/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 t="str">
            <v/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AT6"/>
  <sheetViews>
    <sheetView tabSelected="1" topLeftCell="L1" zoomScale="99" zoomScaleNormal="70" workbookViewId="0">
      <selection activeCell="M9" sqref="M9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3" width="8.42578125" style="2" customWidth="1"/>
    <col min="4" max="4" width="11.7109375" style="2" customWidth="1"/>
    <col min="5" max="5" width="11.140625" style="2" customWidth="1"/>
    <col min="6" max="6" width="15.5703125" style="2" customWidth="1"/>
    <col min="7" max="7" width="16.7109375" style="2" customWidth="1"/>
    <col min="8" max="8" width="83.42578125" style="2" customWidth="1"/>
    <col min="9" max="9" width="26" style="2" customWidth="1"/>
    <col min="10" max="10" width="19.28515625" style="2" customWidth="1"/>
    <col min="11" max="11" width="41" style="2" customWidth="1"/>
    <col min="12" max="12" width="12.7109375" style="2" customWidth="1"/>
    <col min="13" max="13" width="11.28515625" style="2" customWidth="1"/>
    <col min="14" max="14" width="19" style="2" customWidth="1"/>
    <col min="15" max="15" width="8.7109375" style="2" customWidth="1"/>
    <col min="16" max="16" width="8.5703125" style="4" customWidth="1"/>
    <col min="17" max="17" width="9.28515625" style="2" customWidth="1"/>
    <col min="18" max="18" width="8.28515625" style="41" customWidth="1"/>
    <col min="19" max="19" width="6.7109375" style="41" customWidth="1"/>
    <col min="20" max="20" width="7.28515625" style="41" customWidth="1"/>
    <col min="21" max="21" width="9" style="36" customWidth="1"/>
    <col min="22" max="22" width="6.28515625" style="37" customWidth="1"/>
    <col min="23" max="24" width="10" style="36" customWidth="1"/>
    <col min="25" max="25" width="9.7109375" style="37" customWidth="1"/>
    <col min="26" max="26" width="7.7109375" style="2" customWidth="1"/>
    <col min="27" max="27" width="8.85546875" style="4" customWidth="1"/>
    <col min="28" max="28" width="14.7109375" style="2" customWidth="1"/>
    <col min="29" max="29" width="8.42578125" style="3" customWidth="1"/>
    <col min="30" max="30" width="9" style="4" customWidth="1"/>
    <col min="31" max="31" width="8.28515625" style="4" customWidth="1"/>
    <col min="32" max="32" width="7.85546875" style="3" customWidth="1"/>
    <col min="33" max="33" width="8.28515625" style="4" customWidth="1"/>
    <col min="34" max="34" width="11.7109375" style="3" customWidth="1"/>
    <col min="35" max="35" width="10.85546875" style="4" customWidth="1"/>
    <col min="36" max="36" width="8.140625" style="3" customWidth="1"/>
    <col min="37" max="37" width="9.28515625" style="4" customWidth="1"/>
    <col min="38" max="38" width="8.140625" style="3" customWidth="1"/>
    <col min="39" max="39" width="9.28515625" style="4" customWidth="1"/>
    <col min="40" max="40" width="7.7109375" style="4" customWidth="1"/>
    <col min="41" max="42" width="9.7109375" style="4" customWidth="1"/>
    <col min="43" max="43" width="12.28515625" style="4" customWidth="1"/>
    <col min="44" max="44" width="9.28515625" style="2"/>
    <col min="45" max="45" width="11.5703125" style="4" customWidth="1"/>
    <col min="46" max="46" width="15" style="4" customWidth="1"/>
    <col min="47" max="16384" width="9.28515625" style="2"/>
  </cols>
  <sheetData>
    <row r="1" spans="1:46" ht="67.900000000000006" customHeight="1" x14ac:dyDescent="0.25">
      <c r="A1" s="6" t="s">
        <v>7</v>
      </c>
      <c r="B1" s="6" t="s">
        <v>8</v>
      </c>
      <c r="C1" s="7" t="s">
        <v>9</v>
      </c>
      <c r="D1" s="8" t="s">
        <v>0</v>
      </c>
      <c r="E1" s="8" t="s">
        <v>2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10" t="s">
        <v>15</v>
      </c>
      <c r="L1" s="10" t="s">
        <v>16</v>
      </c>
      <c r="M1" s="7" t="s">
        <v>17</v>
      </c>
      <c r="N1" s="7" t="s">
        <v>18</v>
      </c>
      <c r="O1" s="10" t="s">
        <v>19</v>
      </c>
      <c r="P1" s="11" t="s">
        <v>20</v>
      </c>
      <c r="Q1" s="12" t="s">
        <v>1</v>
      </c>
      <c r="R1" s="39" t="s">
        <v>21</v>
      </c>
      <c r="S1" s="39" t="s">
        <v>22</v>
      </c>
      <c r="T1" s="39" t="s">
        <v>23</v>
      </c>
      <c r="U1" s="13" t="s">
        <v>24</v>
      </c>
      <c r="V1" s="14" t="s">
        <v>25</v>
      </c>
      <c r="W1" s="15" t="s">
        <v>26</v>
      </c>
      <c r="X1" s="16" t="s">
        <v>27</v>
      </c>
      <c r="Y1" s="17" t="s">
        <v>28</v>
      </c>
      <c r="Z1" s="6" t="s">
        <v>29</v>
      </c>
      <c r="AA1" s="18" t="s">
        <v>30</v>
      </c>
      <c r="AB1" s="6" t="s">
        <v>31</v>
      </c>
      <c r="AC1" s="19" t="s">
        <v>32</v>
      </c>
      <c r="AD1" s="20" t="s">
        <v>33</v>
      </c>
      <c r="AE1" s="18" t="s">
        <v>34</v>
      </c>
      <c r="AF1" s="43" t="s">
        <v>35</v>
      </c>
      <c r="AG1" s="18" t="s">
        <v>36</v>
      </c>
      <c r="AH1" s="19" t="s">
        <v>37</v>
      </c>
      <c r="AI1" s="18" t="s">
        <v>38</v>
      </c>
      <c r="AJ1" s="19" t="s">
        <v>39</v>
      </c>
      <c r="AK1" s="18" t="s">
        <v>40</v>
      </c>
      <c r="AL1" s="19" t="s">
        <v>41</v>
      </c>
      <c r="AM1" s="18" t="s">
        <v>42</v>
      </c>
      <c r="AN1" s="18" t="s">
        <v>43</v>
      </c>
      <c r="AO1" s="21" t="s">
        <v>44</v>
      </c>
      <c r="AP1" s="22" t="s">
        <v>48</v>
      </c>
      <c r="AQ1" s="23" t="s">
        <v>49</v>
      </c>
      <c r="AR1" s="6" t="s">
        <v>45</v>
      </c>
      <c r="AS1" s="18" t="s">
        <v>46</v>
      </c>
      <c r="AT1" s="18" t="s">
        <v>47</v>
      </c>
    </row>
    <row r="2" spans="1:46" ht="14.25" customHeight="1" x14ac:dyDescent="0.25">
      <c r="A2" s="32">
        <v>26</v>
      </c>
      <c r="B2" s="33"/>
      <c r="C2" s="33"/>
      <c r="D2" s="24" t="s">
        <v>4</v>
      </c>
      <c r="E2" s="24" t="s">
        <v>5</v>
      </c>
      <c r="F2" s="24" t="s">
        <v>50</v>
      </c>
      <c r="G2" s="44" t="s">
        <v>60</v>
      </c>
      <c r="H2" s="24" t="s">
        <v>57</v>
      </c>
      <c r="I2" s="24" t="s">
        <v>58</v>
      </c>
      <c r="J2" s="32" t="s">
        <v>56</v>
      </c>
      <c r="K2" s="24" t="s">
        <v>55</v>
      </c>
      <c r="L2" s="44" t="s">
        <v>59</v>
      </c>
      <c r="M2" s="48" t="s">
        <v>62</v>
      </c>
      <c r="N2" s="33"/>
      <c r="O2" s="24" t="s">
        <v>6</v>
      </c>
      <c r="P2" s="38">
        <v>3.68</v>
      </c>
      <c r="Q2" s="24" t="s">
        <v>3</v>
      </c>
      <c r="R2" s="40">
        <v>29</v>
      </c>
      <c r="S2" s="40">
        <v>29</v>
      </c>
      <c r="T2" s="40">
        <v>15</v>
      </c>
      <c r="U2" s="34">
        <v>2</v>
      </c>
      <c r="V2" s="25">
        <v>2</v>
      </c>
      <c r="W2" s="42">
        <f t="shared" ref="W2:W6" si="0">IF(R2="","",R2*S2*T2/1000000)</f>
        <v>1.26E-2</v>
      </c>
      <c r="X2" s="26">
        <v>56</v>
      </c>
      <c r="Y2" s="27">
        <f t="shared" ref="Y2:Y6" si="1">IF(V2="","",X2/W2*V2)</f>
        <v>8889</v>
      </c>
      <c r="Z2" s="28">
        <v>2400</v>
      </c>
      <c r="AA2" s="31">
        <f t="shared" ref="AA2:AA6" si="2">IF(ISERROR(Z2/Y2),"",Z2/Y2)</f>
        <v>0.27</v>
      </c>
      <c r="AB2" s="45" t="s">
        <v>61</v>
      </c>
      <c r="AC2" s="46">
        <v>0.314</v>
      </c>
      <c r="AD2" s="29">
        <f t="shared" ref="AD2:AD6" si="3">IF(ISERROR(P2*AC2),"",P2*AC2)</f>
        <v>1.1599999999999999</v>
      </c>
      <c r="AE2" s="29">
        <f t="shared" ref="AE2:AE6" si="4">IF(ISERROR(P2+AA2+AD2),"",P2+AA2+AD2)</f>
        <v>5.1100000000000003</v>
      </c>
      <c r="AF2" s="30">
        <v>0.14000000000000001</v>
      </c>
      <c r="AG2" s="31">
        <f t="shared" ref="AG2:AG6" si="5">IF(ISERROR(AQ2*AF2),"",AQ2*AF2)</f>
        <v>1.2</v>
      </c>
      <c r="AH2" s="30">
        <v>0</v>
      </c>
      <c r="AI2" s="31">
        <f t="shared" ref="AI2:AI6" si="6">IF(ISERROR(AQ2*AH2),"",AQ2*AH2)</f>
        <v>0</v>
      </c>
      <c r="AJ2" s="30">
        <v>5.5E-2</v>
      </c>
      <c r="AK2" s="29">
        <f t="shared" ref="AK2:AK6" si="7">IF(ISERROR(AQ2*AJ2),"",AQ2*AJ2)</f>
        <v>0.47</v>
      </c>
      <c r="AL2" s="30">
        <v>0</v>
      </c>
      <c r="AM2" s="29">
        <f t="shared" ref="AM2:AM6" si="8">IF(ISERROR(P2*AL2),"",P2*AL2)</f>
        <v>0</v>
      </c>
      <c r="AN2" s="29">
        <f t="shared" ref="AN2:AN6" si="9">AG2+AI2+AK2+AM2</f>
        <v>1.67</v>
      </c>
      <c r="AO2" s="31">
        <f t="shared" ref="AO2:AO6" si="10">IF(ISERROR(AE2+AN2),"",AE2+AN2)</f>
        <v>6.78</v>
      </c>
      <c r="AP2" s="35">
        <f t="shared" ref="AP2:AP6" si="11">IF(ISERROR((AQ2-AO2)/AQ2),"",(AQ2-AO2)/AQ2)</f>
        <v>0.20610000000000001</v>
      </c>
      <c r="AQ2" s="47">
        <v>8.5399999999999991</v>
      </c>
      <c r="AR2" s="5">
        <v>194</v>
      </c>
      <c r="AS2" s="29">
        <f t="shared" ref="AS2:AS6" si="12">IF(ISERROR(AO2*AR2),"",AO2*AR2)</f>
        <v>1315.32</v>
      </c>
      <c r="AT2" s="29">
        <f t="shared" ref="AT2:AT6" si="13">IF(ISERROR(AQ2*AR2),"",AQ2*AR2)</f>
        <v>1656.76</v>
      </c>
    </row>
    <row r="3" spans="1:46" ht="14.25" customHeight="1" x14ac:dyDescent="0.25">
      <c r="A3" s="32">
        <v>27</v>
      </c>
      <c r="B3" s="33"/>
      <c r="C3" s="33"/>
      <c r="D3" s="24" t="s">
        <v>4</v>
      </c>
      <c r="E3" s="24" t="s">
        <v>5</v>
      </c>
      <c r="F3" s="24" t="s">
        <v>50</v>
      </c>
      <c r="G3" s="44" t="s">
        <v>60</v>
      </c>
      <c r="H3" s="24" t="s">
        <v>57</v>
      </c>
      <c r="I3" s="24" t="s">
        <v>58</v>
      </c>
      <c r="J3" s="32" t="s">
        <v>56</v>
      </c>
      <c r="K3" s="24" t="s">
        <v>54</v>
      </c>
      <c r="L3" s="44" t="s">
        <v>59</v>
      </c>
      <c r="M3" s="48" t="s">
        <v>63</v>
      </c>
      <c r="N3" s="33"/>
      <c r="O3" s="24" t="s">
        <v>6</v>
      </c>
      <c r="P3" s="38">
        <v>4.58</v>
      </c>
      <c r="Q3" s="24" t="s">
        <v>3</v>
      </c>
      <c r="R3" s="40">
        <v>29</v>
      </c>
      <c r="S3" s="40">
        <v>29</v>
      </c>
      <c r="T3" s="40">
        <v>18</v>
      </c>
      <c r="U3" s="34">
        <v>2</v>
      </c>
      <c r="V3" s="25">
        <v>2</v>
      </c>
      <c r="W3" s="42">
        <f t="shared" si="0"/>
        <v>1.5100000000000001E-2</v>
      </c>
      <c r="X3" s="26">
        <v>56</v>
      </c>
      <c r="Y3" s="27">
        <f t="shared" si="1"/>
        <v>7417</v>
      </c>
      <c r="Z3" s="28">
        <v>2400</v>
      </c>
      <c r="AA3" s="31">
        <f t="shared" si="2"/>
        <v>0.32</v>
      </c>
      <c r="AB3" s="45" t="s">
        <v>61</v>
      </c>
      <c r="AC3" s="46">
        <v>0.314</v>
      </c>
      <c r="AD3" s="29">
        <f t="shared" si="3"/>
        <v>1.44</v>
      </c>
      <c r="AE3" s="29">
        <f t="shared" si="4"/>
        <v>6.34</v>
      </c>
      <c r="AF3" s="30">
        <v>0.14000000000000001</v>
      </c>
      <c r="AG3" s="31">
        <f t="shared" si="5"/>
        <v>1.48</v>
      </c>
      <c r="AH3" s="30">
        <v>0</v>
      </c>
      <c r="AI3" s="31">
        <f t="shared" si="6"/>
        <v>0</v>
      </c>
      <c r="AJ3" s="30">
        <v>5.5E-2</v>
      </c>
      <c r="AK3" s="29">
        <f t="shared" si="7"/>
        <v>0.57999999999999996</v>
      </c>
      <c r="AL3" s="30">
        <v>0</v>
      </c>
      <c r="AM3" s="29">
        <f t="shared" si="8"/>
        <v>0</v>
      </c>
      <c r="AN3" s="29">
        <f t="shared" si="9"/>
        <v>2.06</v>
      </c>
      <c r="AO3" s="31">
        <f t="shared" si="10"/>
        <v>8.4</v>
      </c>
      <c r="AP3" s="35">
        <f t="shared" si="11"/>
        <v>0.20449999999999999</v>
      </c>
      <c r="AQ3" s="47">
        <v>10.56</v>
      </c>
      <c r="AR3" s="5">
        <v>194</v>
      </c>
      <c r="AS3" s="29">
        <f t="shared" si="12"/>
        <v>1629.6</v>
      </c>
      <c r="AT3" s="29">
        <f t="shared" si="13"/>
        <v>2048.64</v>
      </c>
    </row>
    <row r="4" spans="1:46" ht="14.25" customHeight="1" x14ac:dyDescent="0.25">
      <c r="A4" s="32">
        <v>28</v>
      </c>
      <c r="B4" s="33"/>
      <c r="C4" s="33"/>
      <c r="D4" s="24" t="s">
        <v>4</v>
      </c>
      <c r="E4" s="24" t="s">
        <v>5</v>
      </c>
      <c r="F4" s="24" t="s">
        <v>50</v>
      </c>
      <c r="G4" s="44" t="s">
        <v>60</v>
      </c>
      <c r="H4" s="24" t="s">
        <v>57</v>
      </c>
      <c r="I4" s="24" t="s">
        <v>58</v>
      </c>
      <c r="J4" s="32" t="s">
        <v>56</v>
      </c>
      <c r="K4" s="24" t="s">
        <v>53</v>
      </c>
      <c r="L4" s="44" t="s">
        <v>59</v>
      </c>
      <c r="M4" s="48" t="s">
        <v>64</v>
      </c>
      <c r="N4" s="33"/>
      <c r="O4" s="24" t="s">
        <v>6</v>
      </c>
      <c r="P4" s="38">
        <v>5.09</v>
      </c>
      <c r="Q4" s="24" t="s">
        <v>3</v>
      </c>
      <c r="R4" s="40">
        <v>29</v>
      </c>
      <c r="S4" s="40">
        <v>29</v>
      </c>
      <c r="T4" s="40">
        <v>21</v>
      </c>
      <c r="U4" s="34">
        <v>2</v>
      </c>
      <c r="V4" s="25">
        <v>2</v>
      </c>
      <c r="W4" s="42">
        <f t="shared" si="0"/>
        <v>1.77E-2</v>
      </c>
      <c r="X4" s="26">
        <v>56</v>
      </c>
      <c r="Y4" s="27">
        <f t="shared" si="1"/>
        <v>6328</v>
      </c>
      <c r="Z4" s="28">
        <v>2400</v>
      </c>
      <c r="AA4" s="31">
        <f t="shared" si="2"/>
        <v>0.38</v>
      </c>
      <c r="AB4" s="45" t="s">
        <v>61</v>
      </c>
      <c r="AC4" s="46">
        <v>0.314</v>
      </c>
      <c r="AD4" s="29">
        <f t="shared" si="3"/>
        <v>1.6</v>
      </c>
      <c r="AE4" s="29">
        <f t="shared" si="4"/>
        <v>7.07</v>
      </c>
      <c r="AF4" s="30">
        <v>0.14000000000000001</v>
      </c>
      <c r="AG4" s="31">
        <f t="shared" si="5"/>
        <v>1.61</v>
      </c>
      <c r="AH4" s="30">
        <v>0</v>
      </c>
      <c r="AI4" s="31">
        <f t="shared" si="6"/>
        <v>0</v>
      </c>
      <c r="AJ4" s="30">
        <v>5.5E-2</v>
      </c>
      <c r="AK4" s="29">
        <f t="shared" si="7"/>
        <v>0.63</v>
      </c>
      <c r="AL4" s="30">
        <v>0</v>
      </c>
      <c r="AM4" s="29">
        <f t="shared" si="8"/>
        <v>0</v>
      </c>
      <c r="AN4" s="29">
        <f t="shared" si="9"/>
        <v>2.2400000000000002</v>
      </c>
      <c r="AO4" s="31">
        <f t="shared" si="10"/>
        <v>9.31</v>
      </c>
      <c r="AP4" s="35">
        <f t="shared" si="11"/>
        <v>0.1918</v>
      </c>
      <c r="AQ4" s="47">
        <v>11.52</v>
      </c>
      <c r="AR4" s="5">
        <v>388</v>
      </c>
      <c r="AS4" s="29">
        <f t="shared" si="12"/>
        <v>3612.28</v>
      </c>
      <c r="AT4" s="29">
        <f t="shared" si="13"/>
        <v>4469.76</v>
      </c>
    </row>
    <row r="5" spans="1:46" ht="14.25" customHeight="1" x14ac:dyDescent="0.25">
      <c r="A5" s="32">
        <v>29</v>
      </c>
      <c r="B5" s="33"/>
      <c r="C5" s="33"/>
      <c r="D5" s="24" t="s">
        <v>4</v>
      </c>
      <c r="E5" s="24" t="s">
        <v>5</v>
      </c>
      <c r="F5" s="24" t="s">
        <v>50</v>
      </c>
      <c r="G5" s="44" t="s">
        <v>60</v>
      </c>
      <c r="H5" s="24" t="s">
        <v>57</v>
      </c>
      <c r="I5" s="24" t="s">
        <v>58</v>
      </c>
      <c r="J5" s="32" t="s">
        <v>56</v>
      </c>
      <c r="K5" s="24" t="s">
        <v>52</v>
      </c>
      <c r="L5" s="44" t="s">
        <v>59</v>
      </c>
      <c r="M5" s="48" t="s">
        <v>65</v>
      </c>
      <c r="N5" s="33"/>
      <c r="O5" s="24" t="s">
        <v>6</v>
      </c>
      <c r="P5" s="38">
        <v>5.89</v>
      </c>
      <c r="Q5" s="24" t="s">
        <v>3</v>
      </c>
      <c r="R5" s="40">
        <v>29</v>
      </c>
      <c r="S5" s="40">
        <v>29</v>
      </c>
      <c r="T5" s="40">
        <v>24</v>
      </c>
      <c r="U5" s="34">
        <v>2</v>
      </c>
      <c r="V5" s="25">
        <v>2</v>
      </c>
      <c r="W5" s="42">
        <f t="shared" si="0"/>
        <v>2.0199999999999999E-2</v>
      </c>
      <c r="X5" s="26">
        <v>56</v>
      </c>
      <c r="Y5" s="27">
        <f t="shared" si="1"/>
        <v>5545</v>
      </c>
      <c r="Z5" s="28">
        <v>2400</v>
      </c>
      <c r="AA5" s="31">
        <f t="shared" si="2"/>
        <v>0.43</v>
      </c>
      <c r="AB5" s="45" t="s">
        <v>61</v>
      </c>
      <c r="AC5" s="46">
        <v>0.314</v>
      </c>
      <c r="AD5" s="29">
        <f t="shared" si="3"/>
        <v>1.85</v>
      </c>
      <c r="AE5" s="29">
        <f t="shared" si="4"/>
        <v>8.17</v>
      </c>
      <c r="AF5" s="30">
        <v>0.14000000000000001</v>
      </c>
      <c r="AG5" s="31">
        <f t="shared" si="5"/>
        <v>1.81</v>
      </c>
      <c r="AH5" s="30">
        <v>0</v>
      </c>
      <c r="AI5" s="31">
        <f t="shared" si="6"/>
        <v>0</v>
      </c>
      <c r="AJ5" s="30">
        <v>5.5E-2</v>
      </c>
      <c r="AK5" s="29">
        <f t="shared" si="7"/>
        <v>0.71</v>
      </c>
      <c r="AL5" s="30">
        <v>0</v>
      </c>
      <c r="AM5" s="29">
        <f t="shared" si="8"/>
        <v>0</v>
      </c>
      <c r="AN5" s="29">
        <f t="shared" si="9"/>
        <v>2.52</v>
      </c>
      <c r="AO5" s="31">
        <f t="shared" si="10"/>
        <v>10.69</v>
      </c>
      <c r="AP5" s="35">
        <f t="shared" si="11"/>
        <v>0.1726</v>
      </c>
      <c r="AQ5" s="47">
        <v>12.92</v>
      </c>
      <c r="AR5" s="5">
        <v>292</v>
      </c>
      <c r="AS5" s="29">
        <f t="shared" si="12"/>
        <v>3121.48</v>
      </c>
      <c r="AT5" s="29">
        <f t="shared" si="13"/>
        <v>3772.64</v>
      </c>
    </row>
    <row r="6" spans="1:46" ht="14.25" customHeight="1" x14ac:dyDescent="0.25">
      <c r="A6" s="32">
        <v>30</v>
      </c>
      <c r="B6" s="33"/>
      <c r="C6" s="33"/>
      <c r="D6" s="24" t="s">
        <v>4</v>
      </c>
      <c r="E6" s="24" t="s">
        <v>5</v>
      </c>
      <c r="F6" s="24" t="s">
        <v>50</v>
      </c>
      <c r="G6" s="44" t="s">
        <v>60</v>
      </c>
      <c r="H6" s="24" t="s">
        <v>57</v>
      </c>
      <c r="I6" s="24" t="s">
        <v>58</v>
      </c>
      <c r="J6" s="32" t="s">
        <v>56</v>
      </c>
      <c r="K6" s="24" t="s">
        <v>51</v>
      </c>
      <c r="L6" s="44" t="s">
        <v>59</v>
      </c>
      <c r="M6" s="48" t="s">
        <v>66</v>
      </c>
      <c r="N6" s="33"/>
      <c r="O6" s="24" t="s">
        <v>6</v>
      </c>
      <c r="P6" s="38">
        <v>5.98</v>
      </c>
      <c r="Q6" s="24" t="s">
        <v>3</v>
      </c>
      <c r="R6" s="40">
        <v>29</v>
      </c>
      <c r="S6" s="40">
        <v>29</v>
      </c>
      <c r="T6" s="40">
        <v>24</v>
      </c>
      <c r="U6" s="34">
        <v>2</v>
      </c>
      <c r="V6" s="25">
        <v>2</v>
      </c>
      <c r="W6" s="42">
        <f t="shared" si="0"/>
        <v>2.0199999999999999E-2</v>
      </c>
      <c r="X6" s="26">
        <v>56</v>
      </c>
      <c r="Y6" s="27">
        <f t="shared" si="1"/>
        <v>5545</v>
      </c>
      <c r="Z6" s="28">
        <v>2400</v>
      </c>
      <c r="AA6" s="31">
        <f t="shared" si="2"/>
        <v>0.43</v>
      </c>
      <c r="AB6" s="45" t="s">
        <v>61</v>
      </c>
      <c r="AC6" s="46">
        <v>0.314</v>
      </c>
      <c r="AD6" s="29">
        <f t="shared" si="3"/>
        <v>1.88</v>
      </c>
      <c r="AE6" s="29">
        <f t="shared" si="4"/>
        <v>8.2899999999999991</v>
      </c>
      <c r="AF6" s="30">
        <v>0.14000000000000001</v>
      </c>
      <c r="AG6" s="31">
        <f t="shared" si="5"/>
        <v>1.81</v>
      </c>
      <c r="AH6" s="30">
        <v>0</v>
      </c>
      <c r="AI6" s="31">
        <f t="shared" si="6"/>
        <v>0</v>
      </c>
      <c r="AJ6" s="30">
        <v>5.5E-2</v>
      </c>
      <c r="AK6" s="29">
        <f t="shared" si="7"/>
        <v>0.71</v>
      </c>
      <c r="AL6" s="30">
        <v>0</v>
      </c>
      <c r="AM6" s="29">
        <f t="shared" si="8"/>
        <v>0</v>
      </c>
      <c r="AN6" s="29">
        <f t="shared" si="9"/>
        <v>2.52</v>
      </c>
      <c r="AO6" s="31">
        <f t="shared" si="10"/>
        <v>10.81</v>
      </c>
      <c r="AP6" s="35">
        <f t="shared" si="11"/>
        <v>0.1633</v>
      </c>
      <c r="AQ6" s="47">
        <v>12.92</v>
      </c>
      <c r="AR6" s="5">
        <v>98</v>
      </c>
      <c r="AS6" s="29">
        <f t="shared" si="12"/>
        <v>1059.3800000000001</v>
      </c>
      <c r="AT6" s="29">
        <f t="shared" si="13"/>
        <v>1266.1600000000001</v>
      </c>
    </row>
  </sheetData>
  <sheetProtection insertRows="0" deleteRows="0" sort="0"/>
  <protectedRanges>
    <protectedRange sqref="A7:AQ215 R6:T6 W2:Y6 AR2:AR6 AD2:AP6 A2:Q6 AA2:AA6 U2:U6" name="Range1"/>
    <protectedRange sqref="R2:T5" name="Range1_2"/>
    <protectedRange sqref="Z2:Z6" name="Range1_3"/>
    <protectedRange sqref="AB2:AC6" name="Range1_4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O2:O6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Q2:Q6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E2:E6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2025-11-18T05:46:32Z</dcterms:modified>
</cp:coreProperties>
</file>