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E17" i="1" l="1"/>
  <c r="AT17" i="1"/>
  <c r="AQ17" i="1"/>
  <c r="AO17" i="1"/>
  <c r="AM17" i="1"/>
  <c r="AJ17" i="1"/>
  <c r="AD17" i="1"/>
  <c r="AE17" i="1" s="1"/>
  <c r="AG17" i="1" s="1"/>
  <c r="AK17" i="1" s="1"/>
  <c r="BE16" i="1"/>
  <c r="AT16" i="1"/>
  <c r="AQ16" i="1"/>
  <c r="AO16" i="1"/>
  <c r="AM16" i="1"/>
  <c r="AJ16" i="1"/>
  <c r="AD16" i="1"/>
  <c r="AE16" i="1" s="1"/>
  <c r="AG16" i="1" s="1"/>
  <c r="BE15" i="1"/>
  <c r="AT15" i="1"/>
  <c r="AQ15" i="1"/>
  <c r="AO15" i="1"/>
  <c r="AM15" i="1"/>
  <c r="AJ15" i="1"/>
  <c r="AD15" i="1"/>
  <c r="AE15" i="1" s="1"/>
  <c r="AG15" i="1" s="1"/>
  <c r="S15" i="1"/>
  <c r="S17" i="1" s="1"/>
  <c r="U17" i="1" s="1"/>
  <c r="BE14" i="1"/>
  <c r="AT14" i="1"/>
  <c r="AQ14" i="1"/>
  <c r="AO14" i="1"/>
  <c r="AM14" i="1"/>
  <c r="AJ14" i="1"/>
  <c r="AD14" i="1"/>
  <c r="AE14" i="1" s="1"/>
  <c r="AG14" i="1" s="1"/>
  <c r="S14" i="1"/>
  <c r="U14" i="1" s="1"/>
  <c r="BE13" i="1"/>
  <c r="AT13" i="1"/>
  <c r="AQ13" i="1"/>
  <c r="AO13" i="1"/>
  <c r="AM13" i="1"/>
  <c r="AJ13" i="1"/>
  <c r="AD13" i="1"/>
  <c r="AE13" i="1" s="1"/>
  <c r="AG13" i="1" s="1"/>
  <c r="S13" i="1"/>
  <c r="U13" i="1" s="1"/>
  <c r="BE12" i="1"/>
  <c r="AT12" i="1"/>
  <c r="AQ12" i="1"/>
  <c r="AO12" i="1"/>
  <c r="AM12" i="1"/>
  <c r="AJ12" i="1"/>
  <c r="AD12" i="1"/>
  <c r="AE12" i="1" s="1"/>
  <c r="AG12" i="1" s="1"/>
  <c r="S12" i="1"/>
  <c r="U12" i="1" s="1"/>
  <c r="BE11" i="1"/>
  <c r="AT11" i="1"/>
  <c r="AQ11" i="1"/>
  <c r="AO11" i="1"/>
  <c r="AM11" i="1"/>
  <c r="AJ11" i="1"/>
  <c r="AD11" i="1"/>
  <c r="AE11" i="1" s="1"/>
  <c r="AG11" i="1" s="1"/>
  <c r="S11" i="1"/>
  <c r="U11" i="1" s="1"/>
  <c r="BE10" i="1"/>
  <c r="AT10" i="1"/>
  <c r="AQ10" i="1"/>
  <c r="AO10" i="1"/>
  <c r="AM10" i="1"/>
  <c r="AJ10" i="1"/>
  <c r="AD10" i="1"/>
  <c r="AE10" i="1" s="1"/>
  <c r="AG10" i="1" s="1"/>
  <c r="S10" i="1"/>
  <c r="U10" i="1" s="1"/>
  <c r="BE9" i="1"/>
  <c r="AT9" i="1"/>
  <c r="AQ9" i="1"/>
  <c r="AO9" i="1"/>
  <c r="AM9" i="1"/>
  <c r="AJ9" i="1"/>
  <c r="AD9" i="1"/>
  <c r="AE9" i="1" s="1"/>
  <c r="AG9" i="1" s="1"/>
  <c r="S9" i="1"/>
  <c r="U9" i="1" s="1"/>
  <c r="BE8" i="1"/>
  <c r="AT8" i="1"/>
  <c r="AQ8" i="1"/>
  <c r="AO8" i="1"/>
  <c r="AM8" i="1"/>
  <c r="AJ8" i="1"/>
  <c r="AD8" i="1"/>
  <c r="AE8" i="1" s="1"/>
  <c r="AG8" i="1" s="1"/>
  <c r="S8" i="1"/>
  <c r="U8" i="1" s="1"/>
  <c r="BE7" i="1"/>
  <c r="AT7" i="1"/>
  <c r="AQ7" i="1"/>
  <c r="AO7" i="1"/>
  <c r="AM7" i="1"/>
  <c r="AJ7" i="1"/>
  <c r="AD7" i="1"/>
  <c r="AE7" i="1" s="1"/>
  <c r="AG7" i="1" s="1"/>
  <c r="S7" i="1"/>
  <c r="U7" i="1" s="1"/>
  <c r="BE6" i="1"/>
  <c r="AT6" i="1"/>
  <c r="AQ6" i="1"/>
  <c r="AO6" i="1"/>
  <c r="AM6" i="1"/>
  <c r="AJ6" i="1"/>
  <c r="AD6" i="1"/>
  <c r="AE6" i="1" s="1"/>
  <c r="AG6" i="1" s="1"/>
  <c r="S6" i="1"/>
  <c r="U6" i="1" s="1"/>
  <c r="BE5" i="1"/>
  <c r="AT5" i="1"/>
  <c r="AQ5" i="1"/>
  <c r="AO5" i="1"/>
  <c r="AM5" i="1"/>
  <c r="AJ5" i="1"/>
  <c r="AD5" i="1"/>
  <c r="AE5" i="1" s="1"/>
  <c r="AG5" i="1" s="1"/>
  <c r="S5" i="1"/>
  <c r="U5" i="1" s="1"/>
  <c r="BE4" i="1"/>
  <c r="AT4" i="1"/>
  <c r="AQ4" i="1"/>
  <c r="AO4" i="1"/>
  <c r="AM4" i="1"/>
  <c r="AJ4" i="1"/>
  <c r="AD4" i="1"/>
  <c r="AE4" i="1" s="1"/>
  <c r="AG4" i="1" s="1"/>
  <c r="S4" i="1"/>
  <c r="U4" i="1" s="1"/>
  <c r="BE3" i="1"/>
  <c r="AT3" i="1"/>
  <c r="AQ3" i="1"/>
  <c r="AO3" i="1"/>
  <c r="AM3" i="1"/>
  <c r="AJ3" i="1"/>
  <c r="AD3" i="1"/>
  <c r="AE3" i="1" s="1"/>
  <c r="AG3" i="1" s="1"/>
  <c r="S3" i="1"/>
  <c r="U3" i="1" s="1"/>
  <c r="BE2" i="1"/>
  <c r="AT2" i="1"/>
  <c r="AQ2" i="1"/>
  <c r="AO2" i="1"/>
  <c r="AM2" i="1"/>
  <c r="AJ2" i="1"/>
  <c r="AD2" i="1"/>
  <c r="AE2" i="1" s="1"/>
  <c r="AG2" i="1" s="1"/>
  <c r="S2" i="1"/>
  <c r="U2" i="1" s="1"/>
  <c r="AU13" i="1" l="1"/>
  <c r="AV13" i="1" s="1"/>
  <c r="AK2" i="1"/>
  <c r="AK3" i="1"/>
  <c r="AK5" i="1"/>
  <c r="AK6" i="1"/>
  <c r="AK8" i="1"/>
  <c r="AK9" i="1"/>
  <c r="AK10" i="1"/>
  <c r="AK12" i="1"/>
  <c r="AV12" i="1" s="1"/>
  <c r="AK13" i="1"/>
  <c r="AK15" i="1"/>
  <c r="AU7" i="1"/>
  <c r="AU14" i="1"/>
  <c r="AK4" i="1"/>
  <c r="AK7" i="1"/>
  <c r="AV7" i="1" s="1"/>
  <c r="AU12" i="1"/>
  <c r="AK14" i="1"/>
  <c r="U15" i="1"/>
  <c r="AV2" i="1"/>
  <c r="AW2" i="1" s="1"/>
  <c r="AU11" i="1"/>
  <c r="AU16" i="1"/>
  <c r="AU17" i="1"/>
  <c r="AV17" i="1" s="1"/>
  <c r="AU4" i="1"/>
  <c r="AV4" i="1" s="1"/>
  <c r="AU5" i="1"/>
  <c r="AV5" i="1" s="1"/>
  <c r="AU6" i="1"/>
  <c r="AV6" i="1" s="1"/>
  <c r="AU2" i="1"/>
  <c r="AU3" i="1"/>
  <c r="AV3" i="1" s="1"/>
  <c r="AU8" i="1"/>
  <c r="AV8" i="1" s="1"/>
  <c r="AU9" i="1"/>
  <c r="AV9" i="1" s="1"/>
  <c r="AU10" i="1"/>
  <c r="AK11" i="1"/>
  <c r="AV11" i="1" s="1"/>
  <c r="AU15" i="1"/>
  <c r="AV15" i="1" s="1"/>
  <c r="AK16" i="1"/>
  <c r="AV16" i="1" s="1"/>
  <c r="AV14" i="1"/>
  <c r="S16" i="1"/>
  <c r="U16" i="1" s="1"/>
  <c r="AV10" i="1" l="1"/>
  <c r="BD10" i="1" s="1"/>
  <c r="BD2" i="1"/>
  <c r="BD6" i="1"/>
  <c r="AW6" i="1"/>
  <c r="AW15" i="1"/>
  <c r="BD15" i="1"/>
  <c r="BD5" i="1"/>
  <c r="AW5" i="1"/>
  <c r="BD3" i="1"/>
  <c r="AW3" i="1"/>
  <c r="BD4" i="1"/>
  <c r="AW4" i="1"/>
  <c r="AW10" i="1"/>
  <c r="BD17" i="1"/>
  <c r="AW17" i="1"/>
  <c r="BD8" i="1"/>
  <c r="AW8" i="1"/>
  <c r="BD14" i="1"/>
  <c r="AW14" i="1"/>
  <c r="BD12" i="1"/>
  <c r="AW12" i="1"/>
  <c r="BD9" i="1"/>
  <c r="AW9" i="1"/>
  <c r="AW11" i="1"/>
  <c r="BD11" i="1"/>
  <c r="BD16" i="1"/>
  <c r="AW16" i="1"/>
  <c r="BD7" i="1"/>
  <c r="AW7" i="1"/>
  <c r="BD13" i="1"/>
  <c r="AW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<sst xmlns="http://schemas.openxmlformats.org/spreadsheetml/2006/main" count="255" uniqueCount="108">
  <si>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</si>
  <si>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</si>
  <si>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</si>
  <si>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</si>
  <si>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</si>
  <si>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</si>
  <si>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</si>
  <si>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</si>
  <si>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</si>
  <si>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</si>
  <si>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</si>
  <si>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</si>
  <si>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</si>
  <si>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</si>
  <si>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</si>
  <si>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</si>
  <si>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</si>
  <si>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</si>
  <si>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</si>
  <si>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</si>
  <si>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</si>
  <si>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</si>
  <si>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</si>
  <si>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</si>
  <si>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</si>
  <si>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</si>
  <si>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</si>
  <si>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</si>
  <si>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</si>
  <si>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</si>
  <si>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</si>
  <si>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</si>
  <si>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</si>
  <si>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</si>
  <si>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</si>
  <si>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</si>
  <si>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</si>
  <si>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</si>
  <si>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</si>
  <si>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</si>
  <si>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</si>
  <si>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</si>
  <si>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</si>
  <si>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</si>
  <si>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</si>
  <si>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</si>
  <si>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</si>
  <si>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</si>
  <si>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</si>
  <si>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</si>
  <si>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</si>
  <si>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</si>
  <si>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</si>
  <si>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</si>
  <si>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</si>
  <si>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</si>
  <si>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</si>
  <si>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</si>
  <si>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QUILT</t>
  </si>
  <si>
    <t>MALENA</t>
    <phoneticPr fontId="3" type="noConversion"/>
  </si>
  <si>
    <t>Hanging 3pc Quilt Set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</si>
  <si>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</si>
  <si>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</si>
  <si>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Queen: 90x90"/20x26+1/2“(2)</t>
  </si>
  <si>
    <t>BLUE</t>
  </si>
  <si>
    <t>BCF14-4103</t>
    <phoneticPr fontId="10" type="noConversion"/>
  </si>
  <si>
    <t>Set</t>
  </si>
  <si>
    <t>9404.40.9022</t>
  </si>
  <si>
    <t>King:  104x90"/20x36+1/2“(2)</t>
  </si>
  <si>
    <t>BCF14-4104</t>
  </si>
  <si>
    <t xml:space="preserve">LANI </t>
    <phoneticPr fontId="3" type="noConversion"/>
  </si>
  <si>
    <t>TAN</t>
  </si>
  <si>
    <t>BCF14-4105</t>
  </si>
  <si>
    <t>LANI</t>
    <phoneticPr fontId="3" type="noConversion"/>
  </si>
  <si>
    <t>BCF14-4106</t>
  </si>
  <si>
    <t>TBD</t>
    <phoneticPr fontId="3" type="noConversion"/>
  </si>
  <si>
    <t>BCF14-4107</t>
  </si>
  <si>
    <t>TBD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</si>
  <si>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</si>
  <si>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</si>
  <si>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BCF14-4108</t>
  </si>
  <si>
    <t>BCF14-4109</t>
  </si>
  <si>
    <t>TBD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</si>
  <si>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</si>
  <si>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</si>
  <si>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BCF14-4110</t>
  </si>
  <si>
    <t>N Natori Studio 5%</t>
  </si>
  <si>
    <t>FLORAL AURORA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</si>
  <si>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</si>
  <si>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</si>
  <si>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BCF14-4111</t>
  </si>
  <si>
    <t>BCF14-4112</t>
  </si>
  <si>
    <t>FLORAL BEATRIX</t>
    <phoneticPr fontId="10" type="noConversion"/>
  </si>
  <si>
    <t>BCF14-4113</t>
  </si>
  <si>
    <t>FLORAL BEATRIX</t>
  </si>
  <si>
    <t>BCF14-4114</t>
  </si>
  <si>
    <t>Wendy Bellissimo Home</t>
  </si>
  <si>
    <t>SOLID</t>
    <phoneticPr fontId="10" type="noConversion"/>
  </si>
  <si>
    <t xml:space="preserve">FRONT  85gsm microfiber solid, Ultra soft Prewash with embroidery Quilting.  120gsm poly fill. Hanging packaging. </t>
    <phoneticPr fontId="3" type="noConversion"/>
  </si>
  <si>
    <t>Full/Queen: 
90x90"/20x26"(2)</t>
  </si>
  <si>
    <t>CELESTIAL BLUE</t>
  </si>
  <si>
    <t>BCF14-4115</t>
  </si>
  <si>
    <t>SOLID</t>
  </si>
  <si>
    <t>King: 
104x90"/20x36"(2)</t>
  </si>
  <si>
    <t>BCF14-4116</t>
  </si>
  <si>
    <t>PEACOAT</t>
  </si>
  <si>
    <t>NS14-4203</t>
    <phoneticPr fontId="3" type="noConversion"/>
  </si>
  <si>
    <t>NS14-4204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</si>
</sst>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Aptos"/>
      <family val="2"/>
    </font>
    <font>
      <sz val="10"/>
      <color theme="1"/>
      <name val="Arial"/>
      <family val="2"/>
    </font>
    <font>
      <sz val="12"/>
      <name val="Aptos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4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12" fillId="9" borderId="1" xfId="0" applyNumberFormat="1" applyFont="1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wrapText="1"/>
    </xf>
    <xf numFmtId="0" fontId="11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10" fontId="14" fillId="2" borderId="1" xfId="0" applyNumberFormat="1" applyFont="1" applyFill="1" applyBorder="1" applyAlignment="1">
      <alignment wrapText="1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BCF%20Q2%20Quilt%20commit-11%202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ost"/>
      <sheetName val="ValueSelect"/>
      <sheetName val="Data"/>
    </sheetNames>
    <sheetDataSet>
      <sheetData sheetId="0" refreshError="1"/>
      <sheetData sheetId="1" refreshError="1"/>
      <sheetData sheetId="2">
        <row r="12">
          <cell r="G12">
            <v>45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7"/>
  <sheetViews>
    <sheetView tabSelected="1" topLeftCell="AL1" zoomScale="70" zoomScaleNormal="70" workbookViewId="0">
      <selection activeCell="BC1" sqref="BC1:BC1048576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7" s="31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</row>
    <row r="2" spans="1:57" s="31" customFormat="1" ht="51.75" customHeight="1">
      <c r="A2" s="32"/>
      <c r="B2" s="33">
        <v>1</v>
      </c>
      <c r="C2" s="62"/>
      <c r="D2" s="32"/>
      <c r="E2" s="32"/>
      <c r="F2" s="32"/>
      <c r="G2" s="32" t="s">
        <v>58</v>
      </c>
      <c r="H2" s="34" t="s">
        <v>59</v>
      </c>
      <c r="I2" s="32" t="s">
        <v>60</v>
      </c>
      <c r="J2" s="32" t="s">
        <v>60</v>
      </c>
      <c r="K2" s="35" t="s">
        <v>61</v>
      </c>
      <c r="L2" s="8" t="s">
        <v>62</v>
      </c>
      <c r="M2" s="32" t="s">
        <v>63</v>
      </c>
      <c r="N2" s="34" t="s">
        <v>64</v>
      </c>
      <c r="O2" s="32"/>
      <c r="P2" s="36" t="s">
        <v>65</v>
      </c>
      <c r="Q2" s="32"/>
      <c r="R2" s="32" t="s">
        <v>66</v>
      </c>
      <c r="S2" s="37">
        <f>[1]Cost!K9</f>
        <v>0</v>
      </c>
      <c r="T2" s="38">
        <v>8.1</v>
      </c>
      <c r="U2" s="9">
        <f>IF(ISERROR(S2/T2),"",S2/T2)</f>
        <v>0</v>
      </c>
      <c r="V2" s="39">
        <v>7.54</v>
      </c>
      <c r="W2" s="40"/>
      <c r="X2" s="32" t="s">
        <v>7</v>
      </c>
      <c r="Y2" s="41">
        <v>45</v>
      </c>
      <c r="Z2" s="41">
        <v>43</v>
      </c>
      <c r="AA2" s="41">
        <v>22</v>
      </c>
      <c r="AB2" s="38"/>
      <c r="AC2" s="42">
        <v>2</v>
      </c>
      <c r="AD2" s="43">
        <f>IF(Y2="","",Y2*Z2*AA2/1000000)</f>
        <v>4.2569999999999997E-2</v>
      </c>
      <c r="AE2" s="44">
        <f>IF(AC2="","",65/AD2*AC2)</f>
        <v>3053.7937514681703</v>
      </c>
      <c r="AF2" s="32">
        <v>3300</v>
      </c>
      <c r="AG2" s="45">
        <f>IF(ISERROR(AF2/AE2),"",AF2/AE2)</f>
        <v>1.0806230769230769</v>
      </c>
      <c r="AH2" s="32" t="s">
        <v>67</v>
      </c>
      <c r="AI2" s="46">
        <v>0.32800000000000001</v>
      </c>
      <c r="AJ2" s="45">
        <f>IF(ISERROR(V2*AI2),"",V2*AI2)</f>
        <v>2.4731200000000002</v>
      </c>
      <c r="AK2" s="45">
        <f t="shared" ref="AK2:AK17" si="0">IF(ISERROR(V2+AG2+AJ2),"",V2+AG2+AJ2)</f>
        <v>11.093743076923078</v>
      </c>
      <c r="AL2" s="46"/>
      <c r="AM2" s="45">
        <f t="shared" ref="AM2:AM17" si="1">IF(ISERROR(AY2*AL2),"",AY2*AL2)</f>
        <v>0</v>
      </c>
      <c r="AN2" s="46"/>
      <c r="AO2" s="45">
        <f t="shared" ref="AO2:AO17" si="2">IF(ISERROR(AY2*AN2),"",AY2*AN2)</f>
        <v>0</v>
      </c>
      <c r="AP2" s="47"/>
      <c r="AQ2" s="45">
        <f>IF(ISERROR(AY2*AP3),"",AY2*AP3)</f>
        <v>0</v>
      </c>
      <c r="AR2" s="32"/>
      <c r="AS2" s="46"/>
      <c r="AT2" s="45">
        <f t="shared" ref="AT2:AT17" si="3">IF(ISERROR(AY2*AS2),"",AY2*AS2)</f>
        <v>0</v>
      </c>
      <c r="AU2" s="45">
        <f>IF(ISERROR(AM2+AO2+AQ2+AT2),"",AM2+AO2+AQ2+AT2)</f>
        <v>0</v>
      </c>
      <c r="AV2" s="45">
        <f t="shared" ref="AV2:AV17" si="4">IF(ISERROR(AK2+AU2),"",AK2+AU2)</f>
        <v>11.093743076923078</v>
      </c>
      <c r="AW2" s="48">
        <f>IF(ISERROR((AY2-AV2)/AY2),"",(AY2-AV2)/AY2)</f>
        <v>0.22421377084454006</v>
      </c>
      <c r="AX2" s="45">
        <v>14.299999999999999</v>
      </c>
      <c r="AY2" s="49">
        <v>14.3</v>
      </c>
      <c r="AZ2" s="40">
        <v>29.99</v>
      </c>
      <c r="BA2" s="10">
        <v>0.5232</v>
      </c>
      <c r="BB2" s="10">
        <v>0.5232</v>
      </c>
      <c r="BC2" s="50">
        <v>1250</v>
      </c>
      <c r="BD2" s="45">
        <f>IF(ISERROR(AV2*BC2),"",AV2*BC2)</f>
        <v>13867.178846153847</v>
      </c>
      <c r="BE2" s="45">
        <f>IF(ISERROR(AY2*BC2),"",AY2*BC2)</f>
        <v>17875</v>
      </c>
    </row>
    <row r="3" spans="1:57" s="31" customFormat="1" ht="51.75" customHeight="1">
      <c r="A3" s="32"/>
      <c r="B3" s="33">
        <v>2</v>
      </c>
      <c r="C3" s="63"/>
      <c r="D3" s="32"/>
      <c r="E3" s="32"/>
      <c r="F3" s="32"/>
      <c r="G3" s="32" t="s">
        <v>58</v>
      </c>
      <c r="H3" s="34" t="s">
        <v>59</v>
      </c>
      <c r="I3" s="32" t="s">
        <v>60</v>
      </c>
      <c r="J3" s="32" t="s">
        <v>60</v>
      </c>
      <c r="K3" s="35" t="s">
        <v>61</v>
      </c>
      <c r="L3" s="8" t="s">
        <v>62</v>
      </c>
      <c r="M3" s="32" t="s">
        <v>68</v>
      </c>
      <c r="N3" s="34" t="s">
        <v>64</v>
      </c>
      <c r="O3" s="32"/>
      <c r="P3" s="36" t="s">
        <v>69</v>
      </c>
      <c r="Q3" s="32"/>
      <c r="R3" s="32" t="s">
        <v>66</v>
      </c>
      <c r="S3" s="37">
        <f>[1]Cost!K10</f>
        <v>0</v>
      </c>
      <c r="T3" s="38">
        <v>8.1</v>
      </c>
      <c r="U3" s="9">
        <f t="shared" ref="U3:U17" si="5">IF(ISERROR(S3/T3),"",S3/T3)</f>
        <v>0</v>
      </c>
      <c r="V3" s="39">
        <v>8.49</v>
      </c>
      <c r="W3" s="40"/>
      <c r="X3" s="32" t="s">
        <v>7</v>
      </c>
      <c r="Y3" s="41">
        <v>45</v>
      </c>
      <c r="Z3" s="41">
        <v>43</v>
      </c>
      <c r="AA3" s="41">
        <v>22</v>
      </c>
      <c r="AB3" s="38"/>
      <c r="AC3" s="51">
        <v>2</v>
      </c>
      <c r="AD3" s="43">
        <f t="shared" ref="AD3:AD17" si="6">IF(Y3="","",Y3*Z3*AA3/1000000)</f>
        <v>4.2569999999999997E-2</v>
      </c>
      <c r="AE3" s="44">
        <f t="shared" ref="AE3:AE17" si="7">IF(AC3="","",65/AD3*AC3)</f>
        <v>3053.7937514681703</v>
      </c>
      <c r="AF3" s="32">
        <v>3300</v>
      </c>
      <c r="AG3" s="45">
        <f t="shared" ref="AG3:AG17" si="8">IF(ISERROR(AF3/AE3),"",AF3/AE3)</f>
        <v>1.0806230769230769</v>
      </c>
      <c r="AH3" s="32" t="s">
        <v>67</v>
      </c>
      <c r="AI3" s="46">
        <v>0.32800000000000001</v>
      </c>
      <c r="AJ3" s="45">
        <f>IF(ISERROR(V3*AI3),"",V3*AI3)</f>
        <v>2.7847200000000001</v>
      </c>
      <c r="AK3" s="45">
        <f t="shared" si="0"/>
        <v>12.355343076923077</v>
      </c>
      <c r="AL3" s="46"/>
      <c r="AM3" s="45">
        <f t="shared" si="1"/>
        <v>0</v>
      </c>
      <c r="AN3" s="46"/>
      <c r="AO3" s="45">
        <f t="shared" si="2"/>
        <v>0</v>
      </c>
      <c r="AP3" s="46"/>
      <c r="AQ3" s="45">
        <f>IF(ISERROR(AY3*AP4),"",AY3*AP4)</f>
        <v>0</v>
      </c>
      <c r="AR3" s="32"/>
      <c r="AS3" s="46"/>
      <c r="AT3" s="45">
        <f t="shared" si="3"/>
        <v>0</v>
      </c>
      <c r="AU3" s="45">
        <f t="shared" ref="AU3:AU17" si="9">IF(ISERROR(AM3+AO3+AQ3+AT3),"",AM3+AO3+AQ3+AT3)</f>
        <v>0</v>
      </c>
      <c r="AV3" s="45">
        <f t="shared" si="4"/>
        <v>12.355343076923077</v>
      </c>
      <c r="AW3" s="48">
        <f t="shared" ref="AW3:AW17" si="10">IF(ISERROR((AY3-AV3)/AY3),"",(AY3-AV3)/AY3)</f>
        <v>0.22097458531380343</v>
      </c>
      <c r="AX3" s="45">
        <v>15.860000000000001</v>
      </c>
      <c r="AY3" s="49">
        <v>15.86</v>
      </c>
      <c r="AZ3" s="40">
        <v>34.99</v>
      </c>
      <c r="BA3" s="10">
        <v>0.54669999999999996</v>
      </c>
      <c r="BB3" s="10">
        <v>0.54669999999999996</v>
      </c>
      <c r="BC3" s="50">
        <v>1250</v>
      </c>
      <c r="BD3" s="45">
        <f>IF(ISERROR(AV3*BC3),"",AV3*BC3)</f>
        <v>15444.178846153847</v>
      </c>
      <c r="BE3" s="45">
        <f>IF(ISERROR(AY3*BC3),"",AY3*BC3)</f>
        <v>19825</v>
      </c>
    </row>
    <row r="4" spans="1:57" s="31" customFormat="1" ht="60" customHeight="1">
      <c r="A4" s="32"/>
      <c r="B4" s="33">
        <v>3</v>
      </c>
      <c r="C4" s="62"/>
      <c r="D4" s="32"/>
      <c r="E4" s="32"/>
      <c r="F4" s="32"/>
      <c r="G4" s="32" t="s">
        <v>58</v>
      </c>
      <c r="H4" s="52" t="s">
        <v>70</v>
      </c>
      <c r="I4" s="32" t="s">
        <v>60</v>
      </c>
      <c r="J4" s="32" t="s">
        <v>60</v>
      </c>
      <c r="K4" s="35" t="s">
        <v>61</v>
      </c>
      <c r="L4" s="8" t="s">
        <v>62</v>
      </c>
      <c r="M4" s="32" t="s">
        <v>63</v>
      </c>
      <c r="N4" s="52" t="s">
        <v>71</v>
      </c>
      <c r="O4" s="32"/>
      <c r="P4" s="36" t="s">
        <v>72</v>
      </c>
      <c r="Q4" s="32"/>
      <c r="R4" s="32" t="s">
        <v>66</v>
      </c>
      <c r="S4" s="37">
        <f>[1]Cost!K9</f>
        <v>0</v>
      </c>
      <c r="T4" s="38">
        <v>8.1</v>
      </c>
      <c r="U4" s="9">
        <f t="shared" si="5"/>
        <v>0</v>
      </c>
      <c r="V4" s="39">
        <v>7.54</v>
      </c>
      <c r="W4" s="40"/>
      <c r="X4" s="32" t="s">
        <v>7</v>
      </c>
      <c r="Y4" s="41">
        <v>45</v>
      </c>
      <c r="Z4" s="41">
        <v>43</v>
      </c>
      <c r="AA4" s="41">
        <v>22</v>
      </c>
      <c r="AB4" s="38"/>
      <c r="AC4" s="42">
        <v>2</v>
      </c>
      <c r="AD4" s="43">
        <f t="shared" si="6"/>
        <v>4.2569999999999997E-2</v>
      </c>
      <c r="AE4" s="44">
        <f t="shared" si="7"/>
        <v>3053.7937514681703</v>
      </c>
      <c r="AF4" s="32">
        <v>3300</v>
      </c>
      <c r="AG4" s="45">
        <f t="shared" si="8"/>
        <v>1.0806230769230769</v>
      </c>
      <c r="AH4" s="32" t="s">
        <v>67</v>
      </c>
      <c r="AI4" s="46">
        <v>0.32800000000000001</v>
      </c>
      <c r="AJ4" s="45">
        <f t="shared" ref="AJ4:AJ17" si="11">IF(ISERROR(V4*AI4),"",V4*AI4)</f>
        <v>2.4731200000000002</v>
      </c>
      <c r="AK4" s="45">
        <f t="shared" si="0"/>
        <v>11.093743076923078</v>
      </c>
      <c r="AL4" s="46"/>
      <c r="AM4" s="45">
        <f t="shared" si="1"/>
        <v>0</v>
      </c>
      <c r="AN4" s="46"/>
      <c r="AO4" s="45">
        <f t="shared" si="2"/>
        <v>0</v>
      </c>
      <c r="AP4" s="46"/>
      <c r="AQ4" s="45">
        <f t="shared" ref="AQ4:AQ17" si="12">IF(ISERROR(AY4*AP4),"",AY4*AP4)</f>
        <v>0</v>
      </c>
      <c r="AR4" s="32"/>
      <c r="AS4" s="46"/>
      <c r="AT4" s="45">
        <f t="shared" si="3"/>
        <v>0</v>
      </c>
      <c r="AU4" s="45">
        <f t="shared" si="9"/>
        <v>0</v>
      </c>
      <c r="AV4" s="45">
        <f t="shared" si="4"/>
        <v>11.093743076923078</v>
      </c>
      <c r="AW4" s="48">
        <f t="shared" si="10"/>
        <v>0.22421377084454006</v>
      </c>
      <c r="AX4" s="45">
        <v>14.299999999999999</v>
      </c>
      <c r="AY4" s="49">
        <v>14.3</v>
      </c>
      <c r="AZ4" s="40">
        <v>29.99</v>
      </c>
      <c r="BA4" s="10">
        <v>0.5232</v>
      </c>
      <c r="BB4" s="10">
        <v>0.5232</v>
      </c>
      <c r="BC4" s="53">
        <v>1250</v>
      </c>
      <c r="BD4" s="45">
        <f>IF(ISERROR(AV4*BC4),"",AV4*BC4)</f>
        <v>13867.178846153847</v>
      </c>
      <c r="BE4" s="45">
        <f>IF(ISERROR(AY4*BC4),"",AY4*BC4)</f>
        <v>17875</v>
      </c>
    </row>
    <row r="5" spans="1:57" s="31" customFormat="1" ht="60" customHeight="1">
      <c r="A5" s="32"/>
      <c r="B5" s="33">
        <v>4</v>
      </c>
      <c r="C5" s="63"/>
      <c r="D5" s="32"/>
      <c r="E5" s="32"/>
      <c r="F5" s="32"/>
      <c r="G5" s="32" t="s">
        <v>58</v>
      </c>
      <c r="H5" s="52" t="s">
        <v>73</v>
      </c>
      <c r="I5" s="32" t="s">
        <v>60</v>
      </c>
      <c r="J5" s="32" t="s">
        <v>60</v>
      </c>
      <c r="K5" s="35" t="s">
        <v>61</v>
      </c>
      <c r="L5" s="8" t="s">
        <v>62</v>
      </c>
      <c r="M5" s="32" t="s">
        <v>68</v>
      </c>
      <c r="N5" s="52" t="s">
        <v>71</v>
      </c>
      <c r="O5" s="32"/>
      <c r="P5" s="36" t="s">
        <v>74</v>
      </c>
      <c r="Q5" s="32"/>
      <c r="R5" s="32" t="s">
        <v>66</v>
      </c>
      <c r="S5" s="37">
        <f>[1]Cost!K10</f>
        <v>0</v>
      </c>
      <c r="T5" s="38">
        <v>8.1</v>
      </c>
      <c r="U5" s="9">
        <f t="shared" si="5"/>
        <v>0</v>
      </c>
      <c r="V5" s="39">
        <v>8.49</v>
      </c>
      <c r="W5" s="40"/>
      <c r="X5" s="32" t="s">
        <v>7</v>
      </c>
      <c r="Y5" s="41">
        <v>45</v>
      </c>
      <c r="Z5" s="41">
        <v>43</v>
      </c>
      <c r="AA5" s="41">
        <v>22</v>
      </c>
      <c r="AB5" s="38"/>
      <c r="AC5" s="51">
        <v>2</v>
      </c>
      <c r="AD5" s="43">
        <f t="shared" si="6"/>
        <v>4.2569999999999997E-2</v>
      </c>
      <c r="AE5" s="44">
        <f t="shared" si="7"/>
        <v>3053.7937514681703</v>
      </c>
      <c r="AF5" s="32">
        <v>3300</v>
      </c>
      <c r="AG5" s="45">
        <f t="shared" si="8"/>
        <v>1.0806230769230769</v>
      </c>
      <c r="AH5" s="32" t="s">
        <v>67</v>
      </c>
      <c r="AI5" s="46">
        <v>0.32800000000000001</v>
      </c>
      <c r="AJ5" s="45">
        <f t="shared" si="11"/>
        <v>2.7847200000000001</v>
      </c>
      <c r="AK5" s="45">
        <f t="shared" si="0"/>
        <v>12.355343076923077</v>
      </c>
      <c r="AL5" s="46"/>
      <c r="AM5" s="45">
        <f t="shared" si="1"/>
        <v>0</v>
      </c>
      <c r="AN5" s="46"/>
      <c r="AO5" s="45">
        <f t="shared" si="2"/>
        <v>0</v>
      </c>
      <c r="AP5" s="46"/>
      <c r="AQ5" s="45">
        <f t="shared" si="12"/>
        <v>0</v>
      </c>
      <c r="AR5" s="32"/>
      <c r="AS5" s="46"/>
      <c r="AT5" s="45">
        <f t="shared" si="3"/>
        <v>0</v>
      </c>
      <c r="AU5" s="45">
        <f t="shared" si="9"/>
        <v>0</v>
      </c>
      <c r="AV5" s="45">
        <f t="shared" si="4"/>
        <v>12.355343076923077</v>
      </c>
      <c r="AW5" s="48">
        <f t="shared" si="10"/>
        <v>0.22097458531380343</v>
      </c>
      <c r="AX5" s="45">
        <v>15.860000000000001</v>
      </c>
      <c r="AY5" s="49">
        <v>15.86</v>
      </c>
      <c r="AZ5" s="40">
        <v>34.99</v>
      </c>
      <c r="BA5" s="10">
        <v>0.54669999999999996</v>
      </c>
      <c r="BB5" s="10">
        <v>0.54669999999999996</v>
      </c>
      <c r="BC5" s="53">
        <v>1250</v>
      </c>
      <c r="BD5" s="45">
        <f>IF(ISERROR(AV5*BC5),"",AV5*BC5)</f>
        <v>15444.178846153847</v>
      </c>
      <c r="BE5" s="45">
        <f>IF(ISERROR(AY5*BC5),"",AY5*BC5)</f>
        <v>19825</v>
      </c>
    </row>
    <row r="6" spans="1:57" s="31" customFormat="1" ht="49.5" customHeight="1">
      <c r="A6" s="32"/>
      <c r="B6" s="33">
        <v>5</v>
      </c>
      <c r="C6" s="62"/>
      <c r="D6" s="32"/>
      <c r="E6" s="32"/>
      <c r="F6" s="32"/>
      <c r="G6" s="32" t="s">
        <v>58</v>
      </c>
      <c r="H6" s="54" t="s">
        <v>75</v>
      </c>
      <c r="I6" s="32" t="s">
        <v>60</v>
      </c>
      <c r="J6" s="32" t="s">
        <v>60</v>
      </c>
      <c r="K6" s="35" t="s">
        <v>61</v>
      </c>
      <c r="L6" s="8" t="s">
        <v>62</v>
      </c>
      <c r="M6" s="32" t="s">
        <v>63</v>
      </c>
      <c r="N6" s="54" t="s">
        <v>64</v>
      </c>
      <c r="O6" s="32"/>
      <c r="P6" s="36" t="s">
        <v>76</v>
      </c>
      <c r="Q6" s="32"/>
      <c r="R6" s="32" t="s">
        <v>66</v>
      </c>
      <c r="S6" s="37">
        <f>[1]Cost!K9</f>
        <v>0</v>
      </c>
      <c r="T6" s="38">
        <v>8.1</v>
      </c>
      <c r="U6" s="9">
        <f t="shared" si="5"/>
        <v>0</v>
      </c>
      <c r="V6" s="39">
        <v>7.54</v>
      </c>
      <c r="W6" s="40"/>
      <c r="X6" s="32" t="s">
        <v>7</v>
      </c>
      <c r="Y6" s="41">
        <v>45</v>
      </c>
      <c r="Z6" s="41">
        <v>43</v>
      </c>
      <c r="AA6" s="41">
        <v>22</v>
      </c>
      <c r="AB6" s="38"/>
      <c r="AC6" s="42">
        <v>2</v>
      </c>
      <c r="AD6" s="43">
        <f t="shared" si="6"/>
        <v>4.2569999999999997E-2</v>
      </c>
      <c r="AE6" s="44">
        <f t="shared" si="7"/>
        <v>3053.7937514681703</v>
      </c>
      <c r="AF6" s="32">
        <v>3300</v>
      </c>
      <c r="AG6" s="45">
        <f t="shared" si="8"/>
        <v>1.0806230769230769</v>
      </c>
      <c r="AH6" s="32" t="s">
        <v>67</v>
      </c>
      <c r="AI6" s="46">
        <v>0.32800000000000001</v>
      </c>
      <c r="AJ6" s="45">
        <f t="shared" si="11"/>
        <v>2.4731200000000002</v>
      </c>
      <c r="AK6" s="45">
        <f t="shared" si="0"/>
        <v>11.093743076923078</v>
      </c>
      <c r="AL6" s="46"/>
      <c r="AM6" s="45">
        <f t="shared" si="1"/>
        <v>0</v>
      </c>
      <c r="AN6" s="46"/>
      <c r="AO6" s="45">
        <f t="shared" si="2"/>
        <v>0</v>
      </c>
      <c r="AP6" s="46"/>
      <c r="AQ6" s="45">
        <f t="shared" si="12"/>
        <v>0</v>
      </c>
      <c r="AR6" s="32"/>
      <c r="AS6" s="46"/>
      <c r="AT6" s="45">
        <f t="shared" si="3"/>
        <v>0</v>
      </c>
      <c r="AU6" s="45">
        <f t="shared" si="9"/>
        <v>0</v>
      </c>
      <c r="AV6" s="45">
        <f t="shared" si="4"/>
        <v>11.093743076923078</v>
      </c>
      <c r="AW6" s="48">
        <f t="shared" si="10"/>
        <v>0.22421377084454006</v>
      </c>
      <c r="AX6" s="45">
        <v>14.299999999999999</v>
      </c>
      <c r="AY6" s="49">
        <v>14.3</v>
      </c>
      <c r="AZ6" s="40">
        <v>29.99</v>
      </c>
      <c r="BA6" s="10">
        <v>0.5232</v>
      </c>
      <c r="BB6" s="10">
        <v>0.5232</v>
      </c>
      <c r="BC6" s="55">
        <v>1250</v>
      </c>
      <c r="BD6" s="45">
        <f>IF(ISERROR(AV6*BC6),"",AV6*BC6)</f>
        <v>13867.178846153847</v>
      </c>
      <c r="BE6" s="45">
        <f>IF(ISERROR(AY6*BC6),"",AY6*BC6)</f>
        <v>17875</v>
      </c>
    </row>
    <row r="7" spans="1:57" s="31" customFormat="1" ht="49.5" customHeight="1">
      <c r="A7" s="32"/>
      <c r="B7" s="33">
        <v>6</v>
      </c>
      <c r="C7" s="63"/>
      <c r="D7" s="32"/>
      <c r="E7" s="32"/>
      <c r="F7" s="32"/>
      <c r="G7" s="32" t="s">
        <v>58</v>
      </c>
      <c r="H7" s="54" t="s">
        <v>77</v>
      </c>
      <c r="I7" s="32" t="s">
        <v>60</v>
      </c>
      <c r="J7" s="32" t="s">
        <v>60</v>
      </c>
      <c r="K7" s="35" t="s">
        <v>78</v>
      </c>
      <c r="L7" s="8" t="s">
        <v>79</v>
      </c>
      <c r="M7" s="32" t="s">
        <v>68</v>
      </c>
      <c r="N7" s="54" t="s">
        <v>64</v>
      </c>
      <c r="O7" s="32"/>
      <c r="P7" s="36" t="s">
        <v>80</v>
      </c>
      <c r="Q7" s="32"/>
      <c r="R7" s="32" t="s">
        <v>66</v>
      </c>
      <c r="S7" s="37">
        <f>[1]Cost!K10</f>
        <v>0</v>
      </c>
      <c r="T7" s="38">
        <v>8.1</v>
      </c>
      <c r="U7" s="9">
        <f t="shared" si="5"/>
        <v>0</v>
      </c>
      <c r="V7" s="39">
        <v>8.49</v>
      </c>
      <c r="W7" s="40"/>
      <c r="X7" s="32" t="s">
        <v>7</v>
      </c>
      <c r="Y7" s="41">
        <v>45</v>
      </c>
      <c r="Z7" s="41">
        <v>43</v>
      </c>
      <c r="AA7" s="41">
        <v>22</v>
      </c>
      <c r="AB7" s="38"/>
      <c r="AC7" s="51">
        <v>2</v>
      </c>
      <c r="AD7" s="43">
        <f t="shared" si="6"/>
        <v>4.2569999999999997E-2</v>
      </c>
      <c r="AE7" s="44">
        <f t="shared" si="7"/>
        <v>3053.7937514681703</v>
      </c>
      <c r="AF7" s="32">
        <v>3300</v>
      </c>
      <c r="AG7" s="45">
        <f t="shared" si="8"/>
        <v>1.0806230769230769</v>
      </c>
      <c r="AH7" s="32" t="s">
        <v>67</v>
      </c>
      <c r="AI7" s="46">
        <v>0.32800000000000001</v>
      </c>
      <c r="AJ7" s="45">
        <f t="shared" si="11"/>
        <v>2.7847200000000001</v>
      </c>
      <c r="AK7" s="45">
        <f t="shared" si="0"/>
        <v>12.355343076923077</v>
      </c>
      <c r="AL7" s="46"/>
      <c r="AM7" s="45">
        <f t="shared" si="1"/>
        <v>0</v>
      </c>
      <c r="AN7" s="46"/>
      <c r="AO7" s="45">
        <f t="shared" si="2"/>
        <v>0</v>
      </c>
      <c r="AP7" s="46"/>
      <c r="AQ7" s="45">
        <f t="shared" si="12"/>
        <v>0</v>
      </c>
      <c r="AR7" s="32"/>
      <c r="AS7" s="46"/>
      <c r="AT7" s="45">
        <f t="shared" si="3"/>
        <v>0</v>
      </c>
      <c r="AU7" s="45">
        <f t="shared" si="9"/>
        <v>0</v>
      </c>
      <c r="AV7" s="45">
        <f t="shared" si="4"/>
        <v>12.355343076923077</v>
      </c>
      <c r="AW7" s="48">
        <f t="shared" si="10"/>
        <v>0.22097458531380343</v>
      </c>
      <c r="AX7" s="45">
        <v>15.860000000000001</v>
      </c>
      <c r="AY7" s="49">
        <v>15.86</v>
      </c>
      <c r="AZ7" s="40">
        <v>34.99</v>
      </c>
      <c r="BA7" s="10">
        <v>0.54669999999999996</v>
      </c>
      <c r="BB7" s="10">
        <v>0.54669999999999996</v>
      </c>
      <c r="BC7" s="55">
        <v>1250</v>
      </c>
      <c r="BD7" s="45">
        <f>IF(ISERROR(AV7*BC7),"",AV7*BC7)</f>
        <v>15444.178846153847</v>
      </c>
      <c r="BE7" s="45">
        <f>IF(ISERROR(AY7*BC7),"",AY7*BC7)</f>
        <v>19825</v>
      </c>
    </row>
    <row r="8" spans="1:57" s="31" customFormat="1" ht="49.5" customHeight="1">
      <c r="A8" s="32"/>
      <c r="B8" s="33">
        <v>7</v>
      </c>
      <c r="C8" s="62"/>
      <c r="D8" s="32"/>
      <c r="E8" s="32"/>
      <c r="F8" s="32"/>
      <c r="G8" s="32" t="s">
        <v>58</v>
      </c>
      <c r="H8" s="56" t="s">
        <v>75</v>
      </c>
      <c r="I8" s="32" t="s">
        <v>60</v>
      </c>
      <c r="J8" s="32" t="s">
        <v>60</v>
      </c>
      <c r="K8" s="35" t="s">
        <v>61</v>
      </c>
      <c r="L8" s="8" t="s">
        <v>62</v>
      </c>
      <c r="M8" s="32" t="s">
        <v>63</v>
      </c>
      <c r="N8" s="56" t="s">
        <v>71</v>
      </c>
      <c r="O8" s="32"/>
      <c r="P8" s="36" t="s">
        <v>81</v>
      </c>
      <c r="Q8" s="32"/>
      <c r="R8" s="32" t="s">
        <v>66</v>
      </c>
      <c r="S8" s="37">
        <f>[1]Cost!K9</f>
        <v>0</v>
      </c>
      <c r="T8" s="38">
        <v>8.1</v>
      </c>
      <c r="U8" s="9">
        <f t="shared" si="5"/>
        <v>0</v>
      </c>
      <c r="V8" s="39">
        <v>7.54</v>
      </c>
      <c r="W8" s="40"/>
      <c r="X8" s="32" t="s">
        <v>7</v>
      </c>
      <c r="Y8" s="41">
        <v>45</v>
      </c>
      <c r="Z8" s="41">
        <v>43</v>
      </c>
      <c r="AA8" s="41">
        <v>22</v>
      </c>
      <c r="AB8" s="38"/>
      <c r="AC8" s="42">
        <v>2</v>
      </c>
      <c r="AD8" s="43">
        <f t="shared" si="6"/>
        <v>4.2569999999999997E-2</v>
      </c>
      <c r="AE8" s="44">
        <f t="shared" si="7"/>
        <v>3053.7937514681703</v>
      </c>
      <c r="AF8" s="32">
        <v>3300</v>
      </c>
      <c r="AG8" s="45">
        <f t="shared" si="8"/>
        <v>1.0806230769230769</v>
      </c>
      <c r="AH8" s="32" t="s">
        <v>67</v>
      </c>
      <c r="AI8" s="46">
        <v>0.32800000000000001</v>
      </c>
      <c r="AJ8" s="45">
        <f t="shared" si="11"/>
        <v>2.4731200000000002</v>
      </c>
      <c r="AK8" s="45">
        <f t="shared" si="0"/>
        <v>11.093743076923078</v>
      </c>
      <c r="AL8" s="46"/>
      <c r="AM8" s="45">
        <f t="shared" si="1"/>
        <v>0</v>
      </c>
      <c r="AN8" s="46"/>
      <c r="AO8" s="45">
        <f t="shared" si="2"/>
        <v>0</v>
      </c>
      <c r="AP8" s="46"/>
      <c r="AQ8" s="45">
        <f t="shared" si="12"/>
        <v>0</v>
      </c>
      <c r="AR8" s="32"/>
      <c r="AS8" s="46"/>
      <c r="AT8" s="45">
        <f t="shared" si="3"/>
        <v>0</v>
      </c>
      <c r="AU8" s="45">
        <f t="shared" si="9"/>
        <v>0</v>
      </c>
      <c r="AV8" s="45">
        <f t="shared" si="4"/>
        <v>11.093743076923078</v>
      </c>
      <c r="AW8" s="48">
        <f t="shared" si="10"/>
        <v>0.22421377084454006</v>
      </c>
      <c r="AX8" s="45">
        <v>14.299999999999999</v>
      </c>
      <c r="AY8" s="49">
        <v>14.3</v>
      </c>
      <c r="AZ8" s="40">
        <v>29.99</v>
      </c>
      <c r="BA8" s="10">
        <v>0.5232</v>
      </c>
      <c r="BB8" s="10">
        <v>0.5232</v>
      </c>
      <c r="BC8" s="57">
        <v>1250</v>
      </c>
      <c r="BD8" s="45">
        <f>IF(ISERROR(AV8*BC8),"",AV8*BC8)</f>
        <v>13867.178846153847</v>
      </c>
      <c r="BE8" s="45">
        <f>IF(ISERROR(AY8*BC8),"",AY8*BC8)</f>
        <v>17875</v>
      </c>
    </row>
    <row r="9" spans="1:57" s="31" customFormat="1" ht="49.5" customHeight="1">
      <c r="A9" s="32"/>
      <c r="B9" s="33">
        <v>8</v>
      </c>
      <c r="C9" s="63"/>
      <c r="D9" s="32"/>
      <c r="E9" s="32"/>
      <c r="F9" s="32"/>
      <c r="G9" s="32" t="s">
        <v>58</v>
      </c>
      <c r="H9" s="56" t="s">
        <v>82</v>
      </c>
      <c r="I9" s="32" t="s">
        <v>60</v>
      </c>
      <c r="J9" s="32" t="s">
        <v>60</v>
      </c>
      <c r="K9" s="35" t="s">
        <v>83</v>
      </c>
      <c r="L9" s="8" t="s">
        <v>84</v>
      </c>
      <c r="M9" s="32" t="s">
        <v>68</v>
      </c>
      <c r="N9" s="56" t="s">
        <v>71</v>
      </c>
      <c r="O9" s="32"/>
      <c r="P9" s="36" t="s">
        <v>85</v>
      </c>
      <c r="Q9" s="32"/>
      <c r="R9" s="32" t="s">
        <v>66</v>
      </c>
      <c r="S9" s="37">
        <f>[1]Cost!K10</f>
        <v>0</v>
      </c>
      <c r="T9" s="38">
        <v>8.1</v>
      </c>
      <c r="U9" s="9">
        <f t="shared" si="5"/>
        <v>0</v>
      </c>
      <c r="V9" s="39">
        <v>8.49</v>
      </c>
      <c r="W9" s="40"/>
      <c r="X9" s="32" t="s">
        <v>7</v>
      </c>
      <c r="Y9" s="41">
        <v>45</v>
      </c>
      <c r="Z9" s="41">
        <v>43</v>
      </c>
      <c r="AA9" s="41">
        <v>22</v>
      </c>
      <c r="AB9" s="38"/>
      <c r="AC9" s="51">
        <v>2</v>
      </c>
      <c r="AD9" s="43">
        <f t="shared" si="6"/>
        <v>4.2569999999999997E-2</v>
      </c>
      <c r="AE9" s="44">
        <f t="shared" si="7"/>
        <v>3053.7937514681703</v>
      </c>
      <c r="AF9" s="32">
        <v>3300</v>
      </c>
      <c r="AG9" s="45">
        <f t="shared" si="8"/>
        <v>1.0806230769230769</v>
      </c>
      <c r="AH9" s="32" t="s">
        <v>67</v>
      </c>
      <c r="AI9" s="46">
        <v>0.32800000000000001</v>
      </c>
      <c r="AJ9" s="45">
        <f t="shared" si="11"/>
        <v>2.7847200000000001</v>
      </c>
      <c r="AK9" s="45">
        <f t="shared" si="0"/>
        <v>12.355343076923077</v>
      </c>
      <c r="AL9" s="46"/>
      <c r="AM9" s="45">
        <f t="shared" si="1"/>
        <v>0</v>
      </c>
      <c r="AN9" s="46"/>
      <c r="AO9" s="45">
        <f t="shared" si="2"/>
        <v>0</v>
      </c>
      <c r="AP9" s="46"/>
      <c r="AQ9" s="45">
        <f t="shared" si="12"/>
        <v>0</v>
      </c>
      <c r="AR9" s="32"/>
      <c r="AS9" s="46"/>
      <c r="AT9" s="45">
        <f t="shared" si="3"/>
        <v>0</v>
      </c>
      <c r="AU9" s="45">
        <f t="shared" si="9"/>
        <v>0</v>
      </c>
      <c r="AV9" s="45">
        <f t="shared" si="4"/>
        <v>12.355343076923077</v>
      </c>
      <c r="AW9" s="48">
        <f t="shared" si="10"/>
        <v>0.22097458531380343</v>
      </c>
      <c r="AX9" s="45">
        <v>15.860000000000001</v>
      </c>
      <c r="AY9" s="49">
        <v>15.86</v>
      </c>
      <c r="AZ9" s="40">
        <v>34.99</v>
      </c>
      <c r="BA9" s="10">
        <v>0.54669999999999996</v>
      </c>
      <c r="BB9" s="10">
        <v>0.54669999999999996</v>
      </c>
      <c r="BC9" s="57">
        <v>1250</v>
      </c>
      <c r="BD9" s="45">
        <f>IF(ISERROR(AV9*BC9),"",AV9*BC9)</f>
        <v>15444.178846153847</v>
      </c>
      <c r="BE9" s="45">
        <f>IF(ISERROR(AY9*BC9),"",AY9*BC9)</f>
        <v>19825</v>
      </c>
    </row>
    <row r="10" spans="1:57" s="31" customFormat="1" ht="49.5" customHeight="1">
      <c r="A10" s="32"/>
      <c r="B10" s="33">
        <v>9</v>
      </c>
      <c r="C10" s="62"/>
      <c r="D10" s="32"/>
      <c r="E10" s="32"/>
      <c r="F10" s="32" t="s">
        <v>86</v>
      </c>
      <c r="G10" s="32" t="s">
        <v>58</v>
      </c>
      <c r="H10" s="56" t="s">
        <v>87</v>
      </c>
      <c r="I10" s="32" t="s">
        <v>60</v>
      </c>
      <c r="J10" s="32" t="s">
        <v>60</v>
      </c>
      <c r="K10" s="35" t="s">
        <v>88</v>
      </c>
      <c r="L10" s="8" t="s">
        <v>89</v>
      </c>
      <c r="M10" s="32" t="s">
        <v>63</v>
      </c>
      <c r="N10" s="56" t="s">
        <v>71</v>
      </c>
      <c r="O10" s="32"/>
      <c r="P10" s="61" t="s">
        <v>106</v>
      </c>
      <c r="Q10" s="32"/>
      <c r="R10" s="32" t="s">
        <v>66</v>
      </c>
      <c r="S10" s="37">
        <f>[1]Cost!K9</f>
        <v>0</v>
      </c>
      <c r="T10" s="38">
        <v>8.1</v>
      </c>
      <c r="U10" s="9">
        <f t="shared" si="5"/>
        <v>0</v>
      </c>
      <c r="V10" s="39">
        <v>7.54</v>
      </c>
      <c r="W10" s="40"/>
      <c r="X10" s="32" t="s">
        <v>7</v>
      </c>
      <c r="Y10" s="41">
        <v>45</v>
      </c>
      <c r="Z10" s="41">
        <v>43</v>
      </c>
      <c r="AA10" s="41">
        <v>22</v>
      </c>
      <c r="AB10" s="38"/>
      <c r="AC10" s="42">
        <v>2</v>
      </c>
      <c r="AD10" s="43">
        <f t="shared" si="6"/>
        <v>4.2569999999999997E-2</v>
      </c>
      <c r="AE10" s="44">
        <f t="shared" si="7"/>
        <v>3053.7937514681703</v>
      </c>
      <c r="AF10" s="32">
        <v>3300</v>
      </c>
      <c r="AG10" s="45">
        <f t="shared" si="8"/>
        <v>1.0806230769230769</v>
      </c>
      <c r="AH10" s="32" t="s">
        <v>67</v>
      </c>
      <c r="AI10" s="46">
        <v>0.32800000000000001</v>
      </c>
      <c r="AJ10" s="45">
        <f t="shared" si="11"/>
        <v>2.4731200000000002</v>
      </c>
      <c r="AK10" s="45">
        <f t="shared" si="0"/>
        <v>11.093743076923078</v>
      </c>
      <c r="AL10" s="46"/>
      <c r="AM10" s="45">
        <f t="shared" si="1"/>
        <v>0</v>
      </c>
      <c r="AN10" s="46"/>
      <c r="AO10" s="45">
        <f t="shared" si="2"/>
        <v>0</v>
      </c>
      <c r="AP10" s="46"/>
      <c r="AQ10" s="45">
        <f t="shared" si="12"/>
        <v>0</v>
      </c>
      <c r="AR10" s="32"/>
      <c r="AS10" s="58">
        <v>0.06</v>
      </c>
      <c r="AT10" s="45">
        <f t="shared" si="3"/>
        <v>0.90959999999999996</v>
      </c>
      <c r="AU10" s="45">
        <f t="shared" si="9"/>
        <v>0.90959999999999996</v>
      </c>
      <c r="AV10" s="45">
        <f t="shared" si="4"/>
        <v>12.003343076923077</v>
      </c>
      <c r="AW10" s="48">
        <f t="shared" si="10"/>
        <v>0.2082227521818551</v>
      </c>
      <c r="AX10" s="45">
        <v>15.159999999999998</v>
      </c>
      <c r="AY10" s="49">
        <v>15.16</v>
      </c>
      <c r="AZ10" s="40">
        <v>29.99</v>
      </c>
      <c r="BA10" s="10">
        <v>0.4945</v>
      </c>
      <c r="BB10" s="10">
        <v>0.4945</v>
      </c>
      <c r="BC10" s="57">
        <v>1000</v>
      </c>
      <c r="BD10" s="45">
        <f>IF(ISERROR(AV10*BC10),"",AV10*BC10)</f>
        <v>12003.343076923076</v>
      </c>
      <c r="BE10" s="45">
        <f>IF(ISERROR(AY10*BC10),"",AY10*BC10)</f>
        <v>15160</v>
      </c>
    </row>
    <row r="11" spans="1:57" s="31" customFormat="1" ht="49.5" customHeight="1">
      <c r="A11" s="32"/>
      <c r="B11" s="33">
        <v>10</v>
      </c>
      <c r="C11" s="63"/>
      <c r="D11" s="32"/>
      <c r="E11" s="32"/>
      <c r="F11" s="32" t="s">
        <v>86</v>
      </c>
      <c r="G11" s="32" t="s">
        <v>58</v>
      </c>
      <c r="H11" s="56" t="s">
        <v>87</v>
      </c>
      <c r="I11" s="32" t="s">
        <v>60</v>
      </c>
      <c r="J11" s="32" t="s">
        <v>60</v>
      </c>
      <c r="K11" s="35" t="s">
        <v>88</v>
      </c>
      <c r="L11" s="8" t="s">
        <v>89</v>
      </c>
      <c r="M11" s="32" t="s">
        <v>68</v>
      </c>
      <c r="N11" s="56" t="s">
        <v>71</v>
      </c>
      <c r="O11" s="32"/>
      <c r="P11" s="61" t="s">
        <v>107</v>
      </c>
      <c r="Q11" s="32"/>
      <c r="R11" s="32" t="s">
        <v>66</v>
      </c>
      <c r="S11" s="37">
        <f>[1]Cost!K10</f>
        <v>0</v>
      </c>
      <c r="T11" s="38">
        <v>8.1</v>
      </c>
      <c r="U11" s="9">
        <f t="shared" si="5"/>
        <v>0</v>
      </c>
      <c r="V11" s="39">
        <v>8.49</v>
      </c>
      <c r="W11" s="40"/>
      <c r="X11" s="32" t="s">
        <v>7</v>
      </c>
      <c r="Y11" s="41">
        <v>45</v>
      </c>
      <c r="Z11" s="41">
        <v>43</v>
      </c>
      <c r="AA11" s="41">
        <v>22</v>
      </c>
      <c r="AB11" s="38"/>
      <c r="AC11" s="51">
        <v>2</v>
      </c>
      <c r="AD11" s="43">
        <f t="shared" si="6"/>
        <v>4.2569999999999997E-2</v>
      </c>
      <c r="AE11" s="44">
        <f t="shared" si="7"/>
        <v>3053.7937514681703</v>
      </c>
      <c r="AF11" s="32">
        <v>3300</v>
      </c>
      <c r="AG11" s="45">
        <f t="shared" si="8"/>
        <v>1.0806230769230769</v>
      </c>
      <c r="AH11" s="32" t="s">
        <v>67</v>
      </c>
      <c r="AI11" s="46">
        <v>0.32800000000000001</v>
      </c>
      <c r="AJ11" s="45">
        <f t="shared" si="11"/>
        <v>2.7847200000000001</v>
      </c>
      <c r="AK11" s="45">
        <f t="shared" si="0"/>
        <v>12.355343076923077</v>
      </c>
      <c r="AL11" s="46"/>
      <c r="AM11" s="45">
        <f t="shared" si="1"/>
        <v>0</v>
      </c>
      <c r="AN11" s="46"/>
      <c r="AO11" s="45">
        <f t="shared" si="2"/>
        <v>0</v>
      </c>
      <c r="AP11" s="46"/>
      <c r="AQ11" s="45">
        <f t="shared" si="12"/>
        <v>0</v>
      </c>
      <c r="AR11" s="32"/>
      <c r="AS11" s="58">
        <v>0.06</v>
      </c>
      <c r="AT11" s="45">
        <f t="shared" si="3"/>
        <v>1.0085999999999999</v>
      </c>
      <c r="AU11" s="45">
        <f t="shared" si="9"/>
        <v>1.0085999999999999</v>
      </c>
      <c r="AV11" s="45">
        <f t="shared" si="4"/>
        <v>13.363943076923077</v>
      </c>
      <c r="AW11" s="48">
        <f t="shared" si="10"/>
        <v>0.20500041184276754</v>
      </c>
      <c r="AX11" s="45">
        <v>16.809999999999999</v>
      </c>
      <c r="AY11" s="49">
        <v>16.809999999999999</v>
      </c>
      <c r="AZ11" s="40">
        <v>34.99</v>
      </c>
      <c r="BA11" s="10">
        <v>0.51959999999999995</v>
      </c>
      <c r="BB11" s="10">
        <v>0.51959999999999995</v>
      </c>
      <c r="BC11" s="57">
        <v>1000</v>
      </c>
      <c r="BD11" s="45">
        <f>IF(ISERROR(AV11*BC11),"",AV11*BC11)</f>
        <v>13363.943076923077</v>
      </c>
      <c r="BE11" s="45">
        <f>IF(ISERROR(AY11*BC11),"",AY11*BC11)</f>
        <v>16810</v>
      </c>
    </row>
    <row r="12" spans="1:57" s="31" customFormat="1" ht="49.5" customHeight="1">
      <c r="A12" s="32"/>
      <c r="B12" s="33">
        <v>11</v>
      </c>
      <c r="C12" s="62"/>
      <c r="D12" s="32"/>
      <c r="E12" s="32"/>
      <c r="F12" s="32"/>
      <c r="G12" s="32" t="s">
        <v>58</v>
      </c>
      <c r="H12" s="59" t="s">
        <v>92</v>
      </c>
      <c r="I12" s="32" t="s">
        <v>60</v>
      </c>
      <c r="J12" s="32" t="s">
        <v>60</v>
      </c>
      <c r="K12" s="35" t="s">
        <v>88</v>
      </c>
      <c r="L12" s="8" t="s">
        <v>89</v>
      </c>
      <c r="M12" s="32" t="s">
        <v>63</v>
      </c>
      <c r="N12" s="59" t="s">
        <v>71</v>
      </c>
      <c r="O12" s="32"/>
      <c r="P12" s="36" t="s">
        <v>90</v>
      </c>
      <c r="Q12" s="32"/>
      <c r="R12" s="32" t="s">
        <v>66</v>
      </c>
      <c r="S12" s="37">
        <f>[1]Cost!K9</f>
        <v>0</v>
      </c>
      <c r="T12" s="38">
        <v>8.1</v>
      </c>
      <c r="U12" s="9">
        <f t="shared" si="5"/>
        <v>0</v>
      </c>
      <c r="V12" s="39">
        <v>7.54</v>
      </c>
      <c r="W12" s="40"/>
      <c r="X12" s="32" t="s">
        <v>7</v>
      </c>
      <c r="Y12" s="41">
        <v>45</v>
      </c>
      <c r="Z12" s="41">
        <v>43</v>
      </c>
      <c r="AA12" s="41">
        <v>22</v>
      </c>
      <c r="AB12" s="38"/>
      <c r="AC12" s="42">
        <v>2</v>
      </c>
      <c r="AD12" s="43">
        <f t="shared" si="6"/>
        <v>4.2569999999999997E-2</v>
      </c>
      <c r="AE12" s="44">
        <f t="shared" si="7"/>
        <v>3053.7937514681703</v>
      </c>
      <c r="AF12" s="32">
        <v>3300</v>
      </c>
      <c r="AG12" s="45">
        <f t="shared" si="8"/>
        <v>1.0806230769230769</v>
      </c>
      <c r="AH12" s="32" t="s">
        <v>67</v>
      </c>
      <c r="AI12" s="46">
        <v>0.32800000000000001</v>
      </c>
      <c r="AJ12" s="45">
        <f t="shared" si="11"/>
        <v>2.4731200000000002</v>
      </c>
      <c r="AK12" s="45">
        <f t="shared" si="0"/>
        <v>11.093743076923078</v>
      </c>
      <c r="AL12" s="46"/>
      <c r="AM12" s="45">
        <f t="shared" si="1"/>
        <v>0</v>
      </c>
      <c r="AN12" s="46"/>
      <c r="AO12" s="45">
        <f t="shared" si="2"/>
        <v>0</v>
      </c>
      <c r="AP12" s="46"/>
      <c r="AQ12" s="45">
        <f t="shared" si="12"/>
        <v>0</v>
      </c>
      <c r="AR12" s="32"/>
      <c r="AS12" s="46"/>
      <c r="AT12" s="45">
        <f t="shared" si="3"/>
        <v>0</v>
      </c>
      <c r="AU12" s="45">
        <f t="shared" si="9"/>
        <v>0</v>
      </c>
      <c r="AV12" s="45">
        <f t="shared" si="4"/>
        <v>11.093743076923078</v>
      </c>
      <c r="AW12" s="48">
        <f t="shared" si="10"/>
        <v>0.22421377084454006</v>
      </c>
      <c r="AX12" s="45">
        <v>14.299999999999999</v>
      </c>
      <c r="AY12" s="49">
        <v>14.3</v>
      </c>
      <c r="AZ12" s="40">
        <v>29.99</v>
      </c>
      <c r="BA12" s="10">
        <v>0.5232</v>
      </c>
      <c r="BB12" s="10">
        <v>0.5232</v>
      </c>
      <c r="BC12" s="60">
        <v>1250</v>
      </c>
      <c r="BD12" s="45">
        <f>IF(ISERROR(AV12*BC12),"",AV12*BC12)</f>
        <v>13867.178846153847</v>
      </c>
      <c r="BE12" s="45">
        <f>IF(ISERROR(AY12*BC12),"",AY12*BC12)</f>
        <v>17875</v>
      </c>
    </row>
    <row r="13" spans="1:57" s="31" customFormat="1" ht="49.5" customHeight="1">
      <c r="A13" s="32"/>
      <c r="B13" s="33">
        <v>12</v>
      </c>
      <c r="C13" s="63"/>
      <c r="D13" s="32"/>
      <c r="E13" s="32"/>
      <c r="F13" s="32"/>
      <c r="G13" s="32" t="s">
        <v>58</v>
      </c>
      <c r="H13" s="59" t="s">
        <v>94</v>
      </c>
      <c r="I13" s="32" t="s">
        <v>60</v>
      </c>
      <c r="J13" s="32" t="s">
        <v>60</v>
      </c>
      <c r="K13" s="35" t="s">
        <v>88</v>
      </c>
      <c r="L13" s="8" t="s">
        <v>89</v>
      </c>
      <c r="M13" s="32" t="s">
        <v>68</v>
      </c>
      <c r="N13" s="59" t="s">
        <v>71</v>
      </c>
      <c r="O13" s="32"/>
      <c r="P13" s="36" t="s">
        <v>91</v>
      </c>
      <c r="Q13" s="32"/>
      <c r="R13" s="32" t="s">
        <v>66</v>
      </c>
      <c r="S13" s="37">
        <f>[1]Cost!K10</f>
        <v>0</v>
      </c>
      <c r="T13" s="38">
        <v>8.1</v>
      </c>
      <c r="U13" s="9">
        <f t="shared" si="5"/>
        <v>0</v>
      </c>
      <c r="V13" s="39">
        <v>8.49</v>
      </c>
      <c r="W13" s="40"/>
      <c r="X13" s="32" t="s">
        <v>7</v>
      </c>
      <c r="Y13" s="41">
        <v>45</v>
      </c>
      <c r="Z13" s="41">
        <v>43</v>
      </c>
      <c r="AA13" s="41">
        <v>22</v>
      </c>
      <c r="AB13" s="38"/>
      <c r="AC13" s="51">
        <v>2</v>
      </c>
      <c r="AD13" s="43">
        <f t="shared" si="6"/>
        <v>4.2569999999999997E-2</v>
      </c>
      <c r="AE13" s="44">
        <f t="shared" si="7"/>
        <v>3053.7937514681703</v>
      </c>
      <c r="AF13" s="32">
        <v>3300</v>
      </c>
      <c r="AG13" s="45">
        <f t="shared" si="8"/>
        <v>1.0806230769230769</v>
      </c>
      <c r="AH13" s="32" t="s">
        <v>67</v>
      </c>
      <c r="AI13" s="46">
        <v>0.32800000000000001</v>
      </c>
      <c r="AJ13" s="45">
        <f t="shared" si="11"/>
        <v>2.7847200000000001</v>
      </c>
      <c r="AK13" s="45">
        <f t="shared" si="0"/>
        <v>12.355343076923077</v>
      </c>
      <c r="AL13" s="46"/>
      <c r="AM13" s="45">
        <f t="shared" si="1"/>
        <v>0</v>
      </c>
      <c r="AN13" s="46"/>
      <c r="AO13" s="45">
        <f t="shared" si="2"/>
        <v>0</v>
      </c>
      <c r="AP13" s="46"/>
      <c r="AQ13" s="45">
        <f t="shared" si="12"/>
        <v>0</v>
      </c>
      <c r="AR13" s="32"/>
      <c r="AS13" s="46"/>
      <c r="AT13" s="45">
        <f t="shared" si="3"/>
        <v>0</v>
      </c>
      <c r="AU13" s="45">
        <f t="shared" si="9"/>
        <v>0</v>
      </c>
      <c r="AV13" s="45">
        <f t="shared" si="4"/>
        <v>12.355343076923077</v>
      </c>
      <c r="AW13" s="48">
        <f t="shared" si="10"/>
        <v>0.22097458531380343</v>
      </c>
      <c r="AX13" s="45">
        <v>15.860000000000001</v>
      </c>
      <c r="AY13" s="49">
        <v>15.86</v>
      </c>
      <c r="AZ13" s="40">
        <v>34.99</v>
      </c>
      <c r="BA13" s="10">
        <v>0.54669999999999996</v>
      </c>
      <c r="BB13" s="10">
        <v>0.54669999999999996</v>
      </c>
      <c r="BC13" s="60">
        <v>1250</v>
      </c>
      <c r="BD13" s="45">
        <f>IF(ISERROR(AV13*BC13),"",AV13*BC13)</f>
        <v>15444.178846153847</v>
      </c>
      <c r="BE13" s="45">
        <f>IF(ISERROR(AY13*BC13),"",AY13*BC13)</f>
        <v>19825</v>
      </c>
    </row>
    <row r="14" spans="1:57" s="31" customFormat="1" ht="49.5" customHeight="1">
      <c r="A14" s="32"/>
      <c r="B14" s="33">
        <v>13</v>
      </c>
      <c r="C14" s="62"/>
      <c r="D14" s="32"/>
      <c r="E14" s="32" t="s">
        <v>96</v>
      </c>
      <c r="F14" s="32"/>
      <c r="G14" s="32" t="s">
        <v>58</v>
      </c>
      <c r="H14" s="59" t="s">
        <v>97</v>
      </c>
      <c r="I14" s="32" t="s">
        <v>60</v>
      </c>
      <c r="J14" s="32" t="s">
        <v>60</v>
      </c>
      <c r="K14" s="35" t="s">
        <v>98</v>
      </c>
      <c r="L14" s="8" t="s">
        <v>89</v>
      </c>
      <c r="M14" s="32" t="s">
        <v>99</v>
      </c>
      <c r="N14" s="59" t="s">
        <v>100</v>
      </c>
      <c r="O14" s="32"/>
      <c r="P14" s="36" t="s">
        <v>93</v>
      </c>
      <c r="Q14" s="32"/>
      <c r="R14" s="32" t="s">
        <v>66</v>
      </c>
      <c r="S14" s="37">
        <f>[1]Cost!G12</f>
        <v>45</v>
      </c>
      <c r="T14" s="38">
        <v>8.1</v>
      </c>
      <c r="U14" s="9">
        <f t="shared" si="5"/>
        <v>5.5555555555555554</v>
      </c>
      <c r="V14" s="39">
        <v>8.25</v>
      </c>
      <c r="W14" s="40"/>
      <c r="X14" s="32" t="s">
        <v>7</v>
      </c>
      <c r="Y14" s="41">
        <v>45</v>
      </c>
      <c r="Z14" s="41">
        <v>43</v>
      </c>
      <c r="AA14" s="41">
        <v>27</v>
      </c>
      <c r="AB14" s="38"/>
      <c r="AC14" s="42">
        <v>2</v>
      </c>
      <c r="AD14" s="43">
        <f t="shared" si="6"/>
        <v>5.2245E-2</v>
      </c>
      <c r="AE14" s="44">
        <f t="shared" si="7"/>
        <v>2488.2763900851755</v>
      </c>
      <c r="AF14" s="32">
        <v>3300</v>
      </c>
      <c r="AG14" s="45">
        <f t="shared" si="8"/>
        <v>1.3262192307692309</v>
      </c>
      <c r="AH14" s="32" t="s">
        <v>67</v>
      </c>
      <c r="AI14" s="46">
        <v>0.32800000000000001</v>
      </c>
      <c r="AJ14" s="45">
        <f t="shared" si="11"/>
        <v>2.706</v>
      </c>
      <c r="AK14" s="45">
        <f t="shared" si="0"/>
        <v>12.282219230769231</v>
      </c>
      <c r="AL14" s="46"/>
      <c r="AM14" s="45">
        <f t="shared" si="1"/>
        <v>0</v>
      </c>
      <c r="AN14" s="46"/>
      <c r="AO14" s="45">
        <f t="shared" si="2"/>
        <v>0</v>
      </c>
      <c r="AP14" s="46"/>
      <c r="AQ14" s="45">
        <f t="shared" si="12"/>
        <v>0</v>
      </c>
      <c r="AR14" s="32"/>
      <c r="AS14" s="46"/>
      <c r="AT14" s="45">
        <f t="shared" si="3"/>
        <v>0</v>
      </c>
      <c r="AU14" s="45">
        <f t="shared" si="9"/>
        <v>0</v>
      </c>
      <c r="AV14" s="45">
        <f t="shared" si="4"/>
        <v>12.282219230769231</v>
      </c>
      <c r="AW14" s="48">
        <f t="shared" si="10"/>
        <v>0.21116125685489848</v>
      </c>
      <c r="AX14" s="45">
        <v>15.569999999999999</v>
      </c>
      <c r="AY14" s="49">
        <v>15.57</v>
      </c>
      <c r="AZ14" s="40">
        <v>29.99</v>
      </c>
      <c r="BA14" s="10">
        <v>0.48080000000000001</v>
      </c>
      <c r="BB14" s="10">
        <v>0.48080000000000001</v>
      </c>
      <c r="BC14" s="60">
        <v>1250</v>
      </c>
      <c r="BD14" s="45">
        <f>IF(ISERROR(AV14*BC14),"",AV14*BC14)</f>
        <v>15352.774038461539</v>
      </c>
      <c r="BE14" s="45">
        <f>IF(ISERROR(AY14*BC14),"",AY14*BC14)</f>
        <v>19462.5</v>
      </c>
    </row>
    <row r="15" spans="1:57" s="31" customFormat="1" ht="49.5" customHeight="1">
      <c r="A15" s="32"/>
      <c r="B15" s="33">
        <v>14</v>
      </c>
      <c r="C15" s="63"/>
      <c r="D15" s="32"/>
      <c r="E15" s="32" t="s">
        <v>96</v>
      </c>
      <c r="F15" s="32"/>
      <c r="G15" s="32" t="s">
        <v>58</v>
      </c>
      <c r="H15" s="59" t="s">
        <v>102</v>
      </c>
      <c r="I15" s="32" t="s">
        <v>60</v>
      </c>
      <c r="J15" s="32" t="s">
        <v>60</v>
      </c>
      <c r="K15" s="35" t="s">
        <v>98</v>
      </c>
      <c r="L15" s="8" t="s">
        <v>89</v>
      </c>
      <c r="M15" s="32" t="s">
        <v>103</v>
      </c>
      <c r="N15" s="59" t="s">
        <v>100</v>
      </c>
      <c r="O15" s="32"/>
      <c r="P15" s="36" t="s">
        <v>95</v>
      </c>
      <c r="Q15" s="32"/>
      <c r="R15" s="32" t="s">
        <v>66</v>
      </c>
      <c r="S15" s="37">
        <f>[1]Cost!G13</f>
        <v>0</v>
      </c>
      <c r="T15" s="38">
        <v>8.1</v>
      </c>
      <c r="U15" s="9">
        <f t="shared" si="5"/>
        <v>0</v>
      </c>
      <c r="V15" s="39">
        <v>9.5399999999999991</v>
      </c>
      <c r="W15" s="40"/>
      <c r="X15" s="32" t="s">
        <v>7</v>
      </c>
      <c r="Y15" s="41">
        <v>45</v>
      </c>
      <c r="Z15" s="41">
        <v>43</v>
      </c>
      <c r="AA15" s="41">
        <v>27</v>
      </c>
      <c r="AB15" s="38"/>
      <c r="AC15" s="51">
        <v>2</v>
      </c>
      <c r="AD15" s="43">
        <f t="shared" si="6"/>
        <v>5.2245E-2</v>
      </c>
      <c r="AE15" s="44">
        <f t="shared" si="7"/>
        <v>2488.2763900851755</v>
      </c>
      <c r="AF15" s="32">
        <v>3300</v>
      </c>
      <c r="AG15" s="45">
        <f t="shared" si="8"/>
        <v>1.3262192307692309</v>
      </c>
      <c r="AH15" s="32" t="s">
        <v>67</v>
      </c>
      <c r="AI15" s="46">
        <v>0.32800000000000001</v>
      </c>
      <c r="AJ15" s="45">
        <f t="shared" si="11"/>
        <v>3.1291199999999999</v>
      </c>
      <c r="AK15" s="45">
        <f t="shared" si="0"/>
        <v>13.995339230769231</v>
      </c>
      <c r="AL15" s="46"/>
      <c r="AM15" s="45">
        <f t="shared" si="1"/>
        <v>0</v>
      </c>
      <c r="AN15" s="46"/>
      <c r="AO15" s="45">
        <f t="shared" si="2"/>
        <v>0</v>
      </c>
      <c r="AP15" s="46"/>
      <c r="AQ15" s="45">
        <f t="shared" si="12"/>
        <v>0</v>
      </c>
      <c r="AR15" s="32"/>
      <c r="AS15" s="46"/>
      <c r="AT15" s="45">
        <f t="shared" si="3"/>
        <v>0</v>
      </c>
      <c r="AU15" s="45">
        <f t="shared" si="9"/>
        <v>0</v>
      </c>
      <c r="AV15" s="45">
        <f t="shared" si="4"/>
        <v>13.995339230769231</v>
      </c>
      <c r="AW15" s="48">
        <f t="shared" si="10"/>
        <v>0.20930286831812253</v>
      </c>
      <c r="AX15" s="45">
        <v>17.699999999999996</v>
      </c>
      <c r="AY15" s="49">
        <v>17.7</v>
      </c>
      <c r="AZ15" s="40">
        <v>34.99</v>
      </c>
      <c r="BA15" s="10">
        <v>0.49409999999999998</v>
      </c>
      <c r="BB15" s="10">
        <v>0.49409999999999998</v>
      </c>
      <c r="BC15" s="60">
        <v>1250</v>
      </c>
      <c r="BD15" s="45">
        <f>IF(ISERROR(AV15*BC15),"",AV15*BC15)</f>
        <v>17494.174038461537</v>
      </c>
      <c r="BE15" s="45">
        <f>IF(ISERROR(AY15*BC15),"",AY15*BC15)</f>
        <v>22125</v>
      </c>
    </row>
    <row r="16" spans="1:57" s="31" customFormat="1" ht="49.5" customHeight="1">
      <c r="A16" s="32"/>
      <c r="B16" s="33">
        <v>15</v>
      </c>
      <c r="C16" s="62"/>
      <c r="D16" s="32"/>
      <c r="E16" s="32" t="s">
        <v>96</v>
      </c>
      <c r="F16" s="32"/>
      <c r="G16" s="32" t="s">
        <v>58</v>
      </c>
      <c r="H16" s="54" t="s">
        <v>102</v>
      </c>
      <c r="I16" s="32" t="s">
        <v>60</v>
      </c>
      <c r="J16" s="32" t="s">
        <v>60</v>
      </c>
      <c r="K16" s="35" t="s">
        <v>98</v>
      </c>
      <c r="L16" s="8" t="s">
        <v>89</v>
      </c>
      <c r="M16" s="32" t="s">
        <v>99</v>
      </c>
      <c r="N16" s="54" t="s">
        <v>105</v>
      </c>
      <c r="O16" s="32"/>
      <c r="P16" s="36" t="s">
        <v>101</v>
      </c>
      <c r="Q16" s="32"/>
      <c r="R16" s="32" t="s">
        <v>66</v>
      </c>
      <c r="S16" s="37">
        <f>S14</f>
        <v>45</v>
      </c>
      <c r="T16" s="38">
        <v>8.1</v>
      </c>
      <c r="U16" s="9">
        <f t="shared" si="5"/>
        <v>5.5555555555555554</v>
      </c>
      <c r="V16" s="39">
        <v>8.25</v>
      </c>
      <c r="W16" s="40"/>
      <c r="X16" s="32" t="s">
        <v>7</v>
      </c>
      <c r="Y16" s="41">
        <v>45</v>
      </c>
      <c r="Z16" s="41">
        <v>43</v>
      </c>
      <c r="AA16" s="41">
        <v>27</v>
      </c>
      <c r="AB16" s="38"/>
      <c r="AC16" s="42">
        <v>2</v>
      </c>
      <c r="AD16" s="43">
        <f t="shared" si="6"/>
        <v>5.2245E-2</v>
      </c>
      <c r="AE16" s="44">
        <f t="shared" si="7"/>
        <v>2488.2763900851755</v>
      </c>
      <c r="AF16" s="32">
        <v>3300</v>
      </c>
      <c r="AG16" s="45">
        <f t="shared" si="8"/>
        <v>1.3262192307692309</v>
      </c>
      <c r="AH16" s="32" t="s">
        <v>67</v>
      </c>
      <c r="AI16" s="46">
        <v>0.32800000000000001</v>
      </c>
      <c r="AJ16" s="45">
        <f t="shared" si="11"/>
        <v>2.706</v>
      </c>
      <c r="AK16" s="45">
        <f t="shared" si="0"/>
        <v>12.282219230769231</v>
      </c>
      <c r="AL16" s="46"/>
      <c r="AM16" s="45">
        <f t="shared" si="1"/>
        <v>0</v>
      </c>
      <c r="AN16" s="46"/>
      <c r="AO16" s="45">
        <f t="shared" si="2"/>
        <v>0</v>
      </c>
      <c r="AP16" s="46"/>
      <c r="AQ16" s="45">
        <f t="shared" si="12"/>
        <v>0</v>
      </c>
      <c r="AR16" s="32"/>
      <c r="AS16" s="46"/>
      <c r="AT16" s="45">
        <f t="shared" si="3"/>
        <v>0</v>
      </c>
      <c r="AU16" s="45">
        <f t="shared" si="9"/>
        <v>0</v>
      </c>
      <c r="AV16" s="45">
        <f t="shared" si="4"/>
        <v>12.282219230769231</v>
      </c>
      <c r="AW16" s="48">
        <f t="shared" si="10"/>
        <v>0.21116125685489848</v>
      </c>
      <c r="AX16" s="45">
        <v>15.569999999999999</v>
      </c>
      <c r="AY16" s="49">
        <v>15.57</v>
      </c>
      <c r="AZ16" s="40">
        <v>29.99</v>
      </c>
      <c r="BA16" s="10">
        <v>0.48080000000000001</v>
      </c>
      <c r="BB16" s="10">
        <v>0.48080000000000001</v>
      </c>
      <c r="BC16" s="55">
        <v>1250</v>
      </c>
      <c r="BD16" s="45">
        <f>IF(ISERROR(AV16*BC16),"",AV16*BC16)</f>
        <v>15352.774038461539</v>
      </c>
      <c r="BE16" s="45">
        <f>IF(ISERROR(AY16*BC16),"",AY16*BC16)</f>
        <v>19462.5</v>
      </c>
    </row>
    <row r="17" spans="1:57" s="31" customFormat="1" ht="49.5" customHeight="1">
      <c r="A17" s="32"/>
      <c r="B17" s="33">
        <v>16</v>
      </c>
      <c r="C17" s="63"/>
      <c r="D17" s="32"/>
      <c r="E17" s="32" t="s">
        <v>96</v>
      </c>
      <c r="F17" s="32"/>
      <c r="G17" s="32" t="s">
        <v>58</v>
      </c>
      <c r="H17" s="54" t="s">
        <v>102</v>
      </c>
      <c r="I17" s="32" t="s">
        <v>60</v>
      </c>
      <c r="J17" s="32" t="s">
        <v>60</v>
      </c>
      <c r="K17" s="35" t="s">
        <v>98</v>
      </c>
      <c r="L17" s="8" t="s">
        <v>89</v>
      </c>
      <c r="M17" s="32" t="s">
        <v>103</v>
      </c>
      <c r="N17" s="54" t="s">
        <v>105</v>
      </c>
      <c r="O17" s="32"/>
      <c r="P17" s="36" t="s">
        <v>104</v>
      </c>
      <c r="Q17" s="32"/>
      <c r="R17" s="32" t="s">
        <v>66</v>
      </c>
      <c r="S17" s="37">
        <f>S15</f>
        <v>0</v>
      </c>
      <c r="T17" s="38">
        <v>8.1</v>
      </c>
      <c r="U17" s="9">
        <f t="shared" si="5"/>
        <v>0</v>
      </c>
      <c r="V17" s="39">
        <v>9.5399999999999991</v>
      </c>
      <c r="W17" s="40"/>
      <c r="X17" s="32" t="s">
        <v>7</v>
      </c>
      <c r="Y17" s="41">
        <v>45</v>
      </c>
      <c r="Z17" s="41">
        <v>43</v>
      </c>
      <c r="AA17" s="41">
        <v>27</v>
      </c>
      <c r="AB17" s="38"/>
      <c r="AC17" s="51">
        <v>2</v>
      </c>
      <c r="AD17" s="43">
        <f t="shared" si="6"/>
        <v>5.2245E-2</v>
      </c>
      <c r="AE17" s="44">
        <f t="shared" si="7"/>
        <v>2488.2763900851755</v>
      </c>
      <c r="AF17" s="32">
        <v>3300</v>
      </c>
      <c r="AG17" s="45">
        <f t="shared" si="8"/>
        <v>1.3262192307692309</v>
      </c>
      <c r="AH17" s="32" t="s">
        <v>67</v>
      </c>
      <c r="AI17" s="46">
        <v>0.32800000000000001</v>
      </c>
      <c r="AJ17" s="45">
        <f t="shared" si="11"/>
        <v>3.1291199999999999</v>
      </c>
      <c r="AK17" s="45">
        <f t="shared" si="0"/>
        <v>13.995339230769231</v>
      </c>
      <c r="AL17" s="46"/>
      <c r="AM17" s="45">
        <f t="shared" si="1"/>
        <v>0</v>
      </c>
      <c r="AN17" s="46"/>
      <c r="AO17" s="45">
        <f t="shared" si="2"/>
        <v>0</v>
      </c>
      <c r="AP17" s="46"/>
      <c r="AQ17" s="45">
        <f t="shared" si="12"/>
        <v>0</v>
      </c>
      <c r="AR17" s="32"/>
      <c r="AS17" s="46"/>
      <c r="AT17" s="45">
        <f t="shared" si="3"/>
        <v>0</v>
      </c>
      <c r="AU17" s="45">
        <f t="shared" si="9"/>
        <v>0</v>
      </c>
      <c r="AV17" s="45">
        <f t="shared" si="4"/>
        <v>13.995339230769231</v>
      </c>
      <c r="AW17" s="48">
        <f t="shared" si="10"/>
        <v>0.20930286831812253</v>
      </c>
      <c r="AX17" s="45">
        <v>17.699999999999996</v>
      </c>
      <c r="AY17" s="49">
        <v>17.7</v>
      </c>
      <c r="AZ17" s="40">
        <v>34.99</v>
      </c>
      <c r="BA17" s="10">
        <v>0.49409999999999998</v>
      </c>
      <c r="BB17" s="10">
        <v>0.49409999999999998</v>
      </c>
      <c r="BC17" s="55">
        <v>1250</v>
      </c>
      <c r="BD17" s="45">
        <f>IF(ISERROR(AV17*BC17),"",AV17*BC17)</f>
        <v>17494.174038461537</v>
      </c>
      <c r="BE17" s="45">
        <f>IF(ISERROR(AY17*BC17),"",AY17*BC17)</f>
        <v>22125</v>
      </c>
    </row>
  </sheetData>
  <protectedRanges>
    <protectedRange sqref="B2:H17 AP3:AP17 BC2:BC17 K14:K17 M2:O17 AQ2:AW17 Q2:AO17 AZ2:AZ17" name="Range1_2"/>
    <protectedRange sqref="AX2:AX17" name="Range1_1_1"/>
    <protectedRange sqref="BA2:BB17" name="Range1_2_1"/>
    <protectedRange sqref="L2:L17" name="Range1_3"/>
    <protectedRange sqref="I2:J17" name="Range1_4"/>
    <protectedRange sqref="K2:K13" name="Range1_5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E2:G17 A2:A17</xm:sqref>
        </x14:dataValidation>
        <x14:dataValidation type="list" allowBlank="1" showInputMessage="1" showErrorMessage="1">
          <x14:formula1>
            <xm:f>[1]Data!#REF!</xm:f>
          </x14:formula1>
          <xm:sqref>R2:R17 X2:X17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2025-11-25T02:36:30Z</dcterms:modified>
</cp:coreProperties>
</file>