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</workbook>
</file>

<file path=xl/calcChain.xml><?xml version="1.0" encoding="utf-8"?>
<calcChain xmlns="http://schemas.openxmlformats.org/spreadsheetml/2006/main">
  <c r="CD3" i="1" l="1"/>
  <c r="CA3" i="1"/>
  <c r="BU3" i="1"/>
  <c r="BO3" i="1"/>
  <c r="BL3" i="1"/>
  <c r="BI3" i="1"/>
  <c r="BF3" i="1"/>
  <c r="BD3" i="1"/>
  <c r="BB3" i="1"/>
  <c r="AZ3" i="1"/>
  <c r="AS3" i="1"/>
  <c r="CD2" i="1"/>
  <c r="CA2" i="1"/>
  <c r="BU2" i="1"/>
  <c r="BO2" i="1"/>
  <c r="BL2" i="1"/>
  <c r="BI2" i="1"/>
  <c r="BF2" i="1"/>
  <c r="BD2" i="1"/>
  <c r="BB2" i="1"/>
  <c r="AZ2" i="1"/>
  <c r="AS2" i="1"/>
  <c r="BP2" i="1" l="1"/>
  <c r="BQ2" i="1" s="1"/>
  <c r="BR2" i="1" s="1"/>
  <c r="BP3" i="1"/>
  <c r="BQ3" i="1" s="1"/>
  <c r="BR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Q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Z1" authorId="0" shapeId="0">
      <text>
        <r>
          <rPr>
            <sz val="11"/>
            <rFont val="Calibri"/>
            <family val="2"/>
          </rPr>
          <t>[Total Testing Fee $]/[Estimated Order Units]</t>
        </r>
      </text>
    </comment>
    <comment ref="BB1" authorId="0" shapeId="0">
      <text>
        <r>
          <rPr>
            <sz val="11"/>
            <rFont val="Calibri"/>
            <family val="2"/>
          </rPr>
          <t>[JLA FCA Price]*[DA %]</t>
        </r>
      </text>
    </comment>
    <comment ref="BD1" authorId="0" shapeId="0">
      <text>
        <r>
          <rPr>
            <sz val="11"/>
            <rFont val="Calibri"/>
            <family val="2"/>
          </rPr>
          <t>[JLA FCA Price]*[Royalty %]</t>
        </r>
      </text>
    </comment>
    <comment ref="BF1" authorId="0" shapeId="0">
      <text>
        <r>
          <rPr>
            <sz val="11"/>
            <rFont val="Calibri"/>
            <family val="2"/>
          </rPr>
          <t>[JLA FCA Price]*[Rebate %]</t>
        </r>
      </text>
    </comment>
    <comment ref="BI1" authorId="0" shapeId="0">
      <text>
        <r>
          <rPr>
            <sz val="11"/>
            <rFont val="Calibri"/>
            <family val="2"/>
          </rPr>
          <t>[JLA FCA Price]*[Load 1 %]</t>
        </r>
      </text>
    </comment>
    <comment ref="BL1" authorId="0" shapeId="0">
      <text>
        <r>
          <rPr>
            <sz val="11"/>
            <rFont val="Calibri"/>
            <family val="2"/>
          </rPr>
          <t>[JLA FCA Price]*[Load 2 %]</t>
        </r>
      </text>
    </comment>
    <comment ref="BO1" authorId="0" shapeId="0">
      <text>
        <r>
          <rPr>
            <sz val="11"/>
            <rFont val="Calibri"/>
            <family val="2"/>
          </rPr>
          <t>[JLA FCA Price]*[Load 3 %]</t>
        </r>
      </text>
    </comment>
    <comment ref="BP1" authorId="0" shapeId="0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Q1" authorId="0" shapeId="0">
      <text>
        <r>
          <rPr>
            <sz val="11"/>
            <rFont val="Calibri"/>
            <family val="2"/>
          </rPr>
          <t>[Factory FCA Cost $]+[Testing Fee per Item]+[Total Load $]</t>
        </r>
      </text>
    </comment>
    <comment ref="BR1" authorId="0" shapeId="0">
      <text>
        <r>
          <rPr>
            <sz val="11"/>
            <rFont val="Calibri"/>
            <family val="2"/>
          </rPr>
          <t>([JLA FCA Price]-[FCA Cost with Load $])/[JLA FCA Price]</t>
        </r>
      </text>
    </comment>
    <comment ref="BS1" authorId="0" shapeId="0">
      <text>
        <r>
          <rPr>
            <sz val="11"/>
            <rFont val="Calibri"/>
            <family val="2"/>
          </rPr>
          <t>[TGT Estimated Landing Price]-[Domestic Fee]-[Ocean Freight per Item]-[Duty per Item]</t>
        </r>
      </text>
    </comment>
    <comment ref="BT1" authorId="0" shapeId="0">
      <text>
        <r>
          <rPr>
            <sz val="11"/>
            <rFont val="Calibri"/>
            <family val="2"/>
          </rPr>
          <t>[TGT Estimated Landing Price]-[Ocean Freight per Item]-[Duty per Item]</t>
        </r>
      </text>
    </comment>
    <comment ref="BU1" authorId="0" shapeId="0">
      <text>
        <r>
          <rPr>
            <sz val="11"/>
            <rFont val="Calibri"/>
            <family val="2"/>
          </rPr>
          <t>[Suggested Retail Price]*(1-[Retailer Markup %])</t>
        </r>
      </text>
    </comment>
    <comment ref="CA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CD1" authorId="0" shapeId="0">
      <text>
        <r>
          <rPr>
            <sz val="11"/>
            <rFont val="Calibri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<sst xmlns="http://schemas.openxmlformats.org/spreadsheetml/2006/main" count="128" uniqueCount="123">
  <si>
    <t>Item No.</t>
  </si>
  <si>
    <t>Description-Short</t>
  </si>
  <si>
    <t>Licensor</t>
  </si>
  <si>
    <t>Brand</t>
  </si>
  <si>
    <t>Product Category</t>
  </si>
  <si>
    <t>Material-Short</t>
  </si>
  <si>
    <t>Color</t>
  </si>
  <si>
    <t>Trim</t>
  </si>
  <si>
    <t>Package Type</t>
  </si>
  <si>
    <t>Normal</t>
  </si>
  <si>
    <t>Piece</t>
  </si>
  <si>
    <t>Line No.</t>
  </si>
  <si>
    <t>Photo</t>
  </si>
  <si>
    <t>Program Name</t>
  </si>
  <si>
    <t>Factory Name</t>
  </si>
  <si>
    <t>Shipping Point</t>
  </si>
  <si>
    <t>UPC</t>
  </si>
  <si>
    <t>Customer Item#</t>
  </si>
  <si>
    <t>Additional Customer Item#</t>
  </si>
  <si>
    <t>Pattern/Collection Name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</si>
  <si>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</si>
  <si>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</si>
  <si>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</si>
  <si>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</si>
  <si>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</si>
  <si>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</si>
  <si>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</si>
  <si>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</si>
  <si>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</si>
  <si>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</si>
  <si>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</si>
  <si>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</si>
  <si>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</si>
  <si>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</si>
  <si>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</si>
  <si>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</si>
  <si>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</si>
  <si>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</si>
  <si>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</si>
  <si>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</si>
  <si>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</si>
  <si>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</si>
  <si>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</si>
  <si>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Case Pack</t>
  </si>
  <si>
    <t>Cubic Meter per Carton</t>
  </si>
  <si>
    <t>Total Units per 40ft Container</t>
  </si>
  <si>
    <t>Girth</t>
  </si>
  <si>
    <t>MOQ</t>
  </si>
  <si>
    <t>Fabric Usage (M)</t>
  </si>
  <si>
    <t>Factory FCA Cost $</t>
  </si>
  <si>
    <t>UCCPM Price</t>
  </si>
  <si>
    <t>Total Testing Fee $</t>
  </si>
  <si>
    <t>Estimated Order Units</t>
  </si>
  <si>
    <t>Testing Fee per Item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</si>
  <si>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</si>
  <si>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</si>
  <si>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</si>
  <si>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</si>
  <si>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</si>
  <si>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</si>
  <si>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</si>
  <si>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</si>
  <si>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</si>
  <si>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</si>
  <si>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</si>
  <si>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</si>
  <si>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</si>
  <si>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</si>
  <si>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</si>
  <si>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</si>
  <si>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FCA Cost with Load</t>
  </si>
  <si>
    <t>JLA LDP MU%</t>
  </si>
  <si>
    <t>JLA FCA Price</t>
  </si>
  <si>
    <t>JLA FOB Price</t>
  </si>
  <si>
    <t>TGT Estimated Landing Price</t>
  </si>
  <si>
    <t>Suggested Retail Price</t>
  </si>
  <si>
    <t>Retailer Markup</t>
  </si>
  <si>
    <t>Additional Customer Price</t>
  </si>
  <si>
    <t>Domestic Charge</t>
  </si>
  <si>
    <t>40ft Container Freight</t>
  </si>
  <si>
    <t>Ocean Freight per Item $</t>
  </si>
  <si>
    <t>HTS Code</t>
  </si>
  <si>
    <t>Duty Rate</t>
  </si>
  <si>
    <t>Duty per Item $</t>
  </si>
  <si>
    <t>TG NB Drink F5</t>
    <phoneticPr fontId="10" type="noConversion"/>
  </si>
  <si>
    <t xml:space="preserve">VN - Hong Yi Furniture Co., Ltd. </t>
    <phoneticPr fontId="10" type="noConversion"/>
  </si>
  <si>
    <t>Ho Chi Minh,Vietnam</t>
    <phoneticPr fontId="10" type="noConversion"/>
  </si>
  <si>
    <t>TG120-0417</t>
    <phoneticPr fontId="10" type="noConversion"/>
  </si>
  <si>
    <t>199268807992</t>
    <phoneticPr fontId="10" type="noConversion"/>
  </si>
  <si>
    <t>249-16-0041</t>
    <phoneticPr fontId="10" type="noConversion"/>
  </si>
  <si>
    <t>National Brand</t>
    <phoneticPr fontId="10" type="noConversion"/>
  </si>
  <si>
    <t>National Brand Electroplated Drink Table</t>
    <phoneticPr fontId="10" type="noConversion"/>
  </si>
  <si>
    <t>NB Drink Table</t>
    <phoneticPr fontId="3" type="noConversion"/>
  </si>
  <si>
    <t>End Table</t>
    <phoneticPr fontId="10" type="noConversion"/>
  </si>
  <si>
    <t>Dia 12" x 24"H</t>
    <phoneticPr fontId="10" type="noConversion"/>
  </si>
  <si>
    <t xml:space="preserve">Top: MDF + Red oak veneer; 
Post: Rubberwood; 
Base: Metal in Electroplating finishing </t>
    <phoneticPr fontId="10" type="noConversion"/>
  </si>
  <si>
    <t>wood; metal</t>
    <phoneticPr fontId="3" type="noConversion"/>
  </si>
  <si>
    <t>Natural</t>
    <phoneticPr fontId="10" type="noConversion"/>
  </si>
  <si>
    <t>Wood Finish: Reclaimed Natural (no wirebrush);  Metal Finish: Gold Electroplate: in #1 Brushed Gold</t>
    <phoneticPr fontId="3" type="noConversion"/>
  </si>
  <si>
    <t>None KD</t>
  </si>
  <si>
    <t>ISTA 3A</t>
  </si>
  <si>
    <t>Payment surcharge</t>
    <phoneticPr fontId="3" type="noConversion"/>
  </si>
  <si>
    <t>9403.60.8093</t>
    <phoneticPr fontId="10" type="noConversion"/>
  </si>
  <si>
    <t>TG NB Chunky F5</t>
    <phoneticPr fontId="10" type="noConversion"/>
  </si>
  <si>
    <t xml:space="preserve">VN - Hong Yi Furniture Co., Ltd. </t>
    <phoneticPr fontId="10" type="noConversion"/>
  </si>
  <si>
    <t>Ho Chi Minh,Vietnam</t>
    <phoneticPr fontId="10" type="noConversion"/>
  </si>
  <si>
    <t>TG120-0418</t>
    <phoneticPr fontId="10" type="noConversion"/>
  </si>
  <si>
    <t>199268807886</t>
    <phoneticPr fontId="10" type="noConversion"/>
  </si>
  <si>
    <t>249-17-0063</t>
    <phoneticPr fontId="10" type="noConversion"/>
  </si>
  <si>
    <t>National Brand</t>
    <phoneticPr fontId="10" type="noConversion"/>
  </si>
  <si>
    <t>National Brand Matte Chunky Table</t>
    <phoneticPr fontId="10" type="noConversion"/>
  </si>
  <si>
    <t>NB Chunky Table</t>
    <phoneticPr fontId="3" type="noConversion"/>
  </si>
  <si>
    <t>End Table</t>
    <phoneticPr fontId="10" type="noConversion"/>
  </si>
  <si>
    <t>Dia 16" x 24"H</t>
    <phoneticPr fontId="10" type="noConversion"/>
  </si>
  <si>
    <t>MDF, PU Resin</t>
    <phoneticPr fontId="10" type="noConversion"/>
  </si>
  <si>
    <t>MDF, PU Resin</t>
  </si>
  <si>
    <t>Pink</t>
    <phoneticPr fontId="10" type="noConversion"/>
  </si>
  <si>
    <t>Pantone 7065C (Pink)</t>
    <phoneticPr fontId="10" type="noConversion"/>
  </si>
  <si>
    <t>Payment surcharge</t>
    <phoneticPr fontId="3" type="noConversion"/>
  </si>
  <si>
    <t>9403.60.8093</t>
    <phoneticPr fontId="10" type="noConversion"/>
  </si>
  <si>
    <t>None KD</t>
    <phoneticPr fontId="3" type="noConversion"/>
  </si>
  <si>
    <t>Wood Finish: Reclaimed Natural (no wirebrush);  Metal Finish: Gold Electroplate: in #1 Brushed Gold,None KD</t>
    <phoneticPr fontId="3" type="noConversion"/>
  </si>
  <si>
    <t>Pantone 7065C (Pink),None KD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</si>
</sst>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[$￥-804]#,##0.00;[Red][$￥-804]#,##0.00"/>
    <numFmt numFmtId="177" formatCode="0.0"/>
    <numFmt numFmtId="178" formatCode="0.000"/>
    <numFmt numFmtId="179" formatCode="&quot;$&quot;#,##0.00"/>
    <numFmt numFmtId="180" formatCode="_([$$-409]* #,##0.00_);_([$$-409]* \(#,##0.00\);_([$$-409]* &quot;-&quot;??_);_(@_)"/>
    <numFmt numFmtId="181" formatCode="[$￥-804]#,##0.00"/>
    <numFmt numFmtId="182" formatCode="_(* #,##0.00_);_(* \(#,##0.00\);_(* &quot;-&quot;??_);_(@_)"/>
    <numFmt numFmtId="183" formatCode="_(* #,##0_);_(* \(#,##0\);_(* &quot;-&quot;??_);_(@_)"/>
    <numFmt numFmtId="184" formatCode="_-\$* #,##0.00_ ;_-\$* \-#,##0.00\ ;_-\$* &quot;-&quot;??_ ;_-@_ "/>
    <numFmt numFmtId="185" formatCode="\$#,##0.00;\-\$#,##0.00"/>
    <numFmt numFmtId="186" formatCode="0.0%"/>
  </numFmts>
  <fonts count="17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</font>
    <font>
      <sz val="9"/>
      <name val="宋体"/>
      <family val="3"/>
      <charset val="134"/>
      <scheme val="minor"/>
    </font>
    <font>
      <sz val="10"/>
      <name val="Calibri"/>
      <family val="2"/>
    </font>
    <font>
      <sz val="11"/>
      <color rgb="FFFF0000"/>
      <name val="Calibri"/>
      <family val="2"/>
    </font>
    <font>
      <sz val="12"/>
      <name val="宋体"/>
      <family val="3"/>
      <charset val="134"/>
    </font>
    <font>
      <sz val="11"/>
      <name val="Arial"/>
      <family val="2"/>
    </font>
    <font>
      <sz val="11"/>
      <color theme="1"/>
      <name val="Calibri"/>
      <family val="2"/>
    </font>
    <font>
      <sz val="10"/>
      <name val="Calibri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82" fontId="1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2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3" applyFont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2" fontId="4" fillId="3" borderId="1" xfId="3" applyNumberFormat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2" fontId="4" fillId="0" borderId="1" xfId="3" applyNumberFormat="1" applyFont="1" applyBorder="1" applyAlignment="1">
      <alignment horizontal="center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2" fontId="6" fillId="0" borderId="1" xfId="4" applyNumberFormat="1" applyFont="1" applyBorder="1" applyAlignment="1">
      <alignment horizontal="center" vertical="center" wrapText="1"/>
    </xf>
    <xf numFmtId="177" fontId="6" fillId="0" borderId="1" xfId="4" applyNumberFormat="1" applyFont="1" applyBorder="1" applyAlignment="1">
      <alignment horizontal="center" vertical="center" wrapText="1"/>
    </xf>
    <xf numFmtId="1" fontId="4" fillId="0" borderId="1" xfId="3" applyNumberFormat="1" applyFont="1" applyBorder="1" applyAlignment="1">
      <alignment horizontal="center" vertical="center" wrapText="1"/>
    </xf>
    <xf numFmtId="178" fontId="6" fillId="0" borderId="1" xfId="4" applyNumberFormat="1" applyFont="1" applyBorder="1" applyAlignment="1">
      <alignment horizontal="center" vertical="center" wrapText="1"/>
    </xf>
    <xf numFmtId="1" fontId="7" fillId="0" borderId="1" xfId="4" applyNumberFormat="1" applyFont="1" applyBorder="1" applyAlignment="1">
      <alignment horizontal="center" vertical="center" wrapText="1"/>
    </xf>
    <xf numFmtId="1" fontId="6" fillId="0" borderId="1" xfId="4" applyNumberFormat="1" applyFont="1" applyBorder="1" applyAlignment="1">
      <alignment horizontal="center" vertical="center" wrapText="1"/>
    </xf>
    <xf numFmtId="177" fontId="4" fillId="0" borderId="2" xfId="3" applyNumberFormat="1" applyFont="1" applyBorder="1" applyAlignment="1">
      <alignment horizontal="center" vertical="center" wrapText="1"/>
    </xf>
    <xf numFmtId="179" fontId="4" fillId="5" borderId="2" xfId="3" applyNumberFormat="1" applyFont="1" applyFill="1" applyBorder="1" applyAlignment="1">
      <alignment horizontal="center" vertical="center" wrapText="1"/>
    </xf>
    <xf numFmtId="179" fontId="4" fillId="6" borderId="1" xfId="3" applyNumberFormat="1" applyFont="1" applyFill="1" applyBorder="1" applyAlignment="1">
      <alignment horizontal="center" vertical="center" wrapText="1"/>
    </xf>
    <xf numFmtId="179" fontId="4" fillId="0" borderId="1" xfId="3" applyNumberFormat="1" applyFont="1" applyBorder="1" applyAlignment="1">
      <alignment horizontal="center" vertical="center" wrapText="1"/>
    </xf>
    <xf numFmtId="3" fontId="4" fillId="0" borderId="1" xfId="3" applyNumberFormat="1" applyFont="1" applyBorder="1" applyAlignment="1">
      <alignment horizontal="center" vertical="center" wrapText="1"/>
    </xf>
    <xf numFmtId="179" fontId="6" fillId="0" borderId="1" xfId="4" applyNumberFormat="1" applyFont="1" applyBorder="1" applyAlignment="1">
      <alignment horizontal="center" vertical="center" wrapText="1"/>
    </xf>
    <xf numFmtId="10" fontId="4" fillId="0" borderId="1" xfId="3" applyNumberFormat="1" applyFont="1" applyBorder="1" applyAlignment="1">
      <alignment horizontal="center" vertical="center" wrapText="1"/>
    </xf>
    <xf numFmtId="179" fontId="8" fillId="0" borderId="1" xfId="4" applyNumberFormat="1" applyFont="1" applyBorder="1" applyAlignment="1">
      <alignment horizontal="center" vertical="center" wrapText="1"/>
    </xf>
    <xf numFmtId="10" fontId="6" fillId="7" borderId="1" xfId="4" applyNumberFormat="1" applyFont="1" applyFill="1" applyBorder="1" applyAlignment="1">
      <alignment horizontal="center" vertical="center" wrapText="1"/>
    </xf>
    <xf numFmtId="10" fontId="6" fillId="3" borderId="1" xfId="4" applyNumberFormat="1" applyFont="1" applyFill="1" applyBorder="1" applyAlignment="1">
      <alignment horizontal="center" vertical="center" wrapText="1"/>
    </xf>
    <xf numFmtId="10" fontId="6" fillId="8" borderId="1" xfId="4" applyNumberFormat="1" applyFont="1" applyFill="1" applyBorder="1" applyAlignment="1">
      <alignment horizontal="center" vertical="center" wrapText="1"/>
    </xf>
    <xf numFmtId="179" fontId="6" fillId="8" borderId="1" xfId="4" applyNumberFormat="1" applyFont="1" applyFill="1" applyBorder="1" applyAlignment="1">
      <alignment horizontal="center" vertical="center" wrapText="1"/>
    </xf>
    <xf numFmtId="179" fontId="4" fillId="7" borderId="1" xfId="3" applyNumberFormat="1" applyFont="1" applyFill="1" applyBorder="1" applyAlignment="1">
      <alignment horizontal="center" vertical="center" wrapText="1"/>
    </xf>
    <xf numFmtId="10" fontId="8" fillId="7" borderId="1" xfId="4" applyNumberFormat="1" applyFont="1" applyFill="1" applyBorder="1" applyAlignment="1">
      <alignment horizontal="center" vertical="center" wrapText="1"/>
    </xf>
    <xf numFmtId="179" fontId="8" fillId="8" borderId="2" xfId="4" applyNumberFormat="1" applyFont="1" applyFill="1" applyBorder="1" applyAlignment="1">
      <alignment horizontal="center" vertical="center" wrapText="1"/>
    </xf>
    <xf numFmtId="179" fontId="6" fillId="3" borderId="1" xfId="4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180" fontId="2" fillId="0" borderId="1" xfId="3" applyNumberFormat="1" applyBorder="1" applyAlignment="1">
      <alignment horizontal="center" vertical="center" wrapText="1"/>
    </xf>
    <xf numFmtId="38" fontId="2" fillId="0" borderId="1" xfId="3" applyNumberFormat="1" applyBorder="1" applyAlignment="1">
      <alignment horizontal="center" vertical="center" wrapText="1"/>
    </xf>
    <xf numFmtId="181" fontId="2" fillId="0" borderId="1" xfId="3" applyNumberFormat="1" applyBorder="1" applyAlignment="1">
      <alignment horizontal="center" vertical="center" wrapText="1"/>
    </xf>
    <xf numFmtId="0" fontId="11" fillId="2" borderId="1" xfId="5" applyFont="1" applyFill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/>
    </xf>
    <xf numFmtId="0" fontId="2" fillId="0" borderId="1" xfId="3" applyBorder="1" applyAlignment="1">
      <alignment horizontal="center" vertical="center"/>
    </xf>
    <xf numFmtId="2" fontId="2" fillId="0" borderId="1" xfId="3" applyNumberFormat="1" applyBorder="1" applyAlignment="1">
      <alignment horizontal="center" vertical="center" wrapText="1"/>
    </xf>
    <xf numFmtId="177" fontId="2" fillId="0" borderId="1" xfId="3" applyNumberFormat="1" applyBorder="1" applyAlignment="1">
      <alignment horizontal="center" vertical="center" wrapText="1"/>
    </xf>
    <xf numFmtId="177" fontId="2" fillId="0" borderId="1" xfId="3" applyNumberFormat="1" applyBorder="1" applyAlignment="1">
      <alignment horizontal="center" vertical="center"/>
    </xf>
    <xf numFmtId="2" fontId="2" fillId="9" borderId="1" xfId="3" applyNumberFormat="1" applyFill="1" applyBorder="1" applyAlignment="1">
      <alignment horizontal="center" vertical="center"/>
    </xf>
    <xf numFmtId="177" fontId="2" fillId="9" borderId="1" xfId="3" applyNumberFormat="1" applyFill="1" applyBorder="1" applyAlignment="1">
      <alignment horizontal="center" vertical="center"/>
    </xf>
    <xf numFmtId="183" fontId="14" fillId="0" borderId="1" xfId="6" applyNumberFormat="1" applyFont="1" applyFill="1" applyBorder="1" applyAlignment="1">
      <alignment horizontal="center" vertical="center" wrapText="1"/>
    </xf>
    <xf numFmtId="178" fontId="2" fillId="9" borderId="1" xfId="3" applyNumberFormat="1" applyFill="1" applyBorder="1" applyAlignment="1">
      <alignment horizontal="center" vertical="center"/>
    </xf>
    <xf numFmtId="1" fontId="2" fillId="0" borderId="1" xfId="3" applyNumberFormat="1" applyBorder="1" applyAlignment="1">
      <alignment horizontal="center" vertical="center"/>
    </xf>
    <xf numFmtId="1" fontId="0" fillId="9" borderId="1" xfId="0" applyNumberFormat="1" applyFill="1" applyBorder="1" applyAlignment="1">
      <alignment horizontal="center" vertical="center"/>
    </xf>
    <xf numFmtId="1" fontId="2" fillId="0" borderId="1" xfId="3" applyNumberFormat="1" applyBorder="1" applyAlignment="1">
      <alignment horizontal="center" vertical="center" wrapText="1"/>
    </xf>
    <xf numFmtId="177" fontId="2" fillId="0" borderId="2" xfId="3" applyNumberFormat="1" applyBorder="1" applyAlignment="1">
      <alignment horizontal="center" vertical="center" wrapText="1"/>
    </xf>
    <xf numFmtId="184" fontId="2" fillId="0" borderId="2" xfId="3" applyNumberFormat="1" applyBorder="1" applyAlignment="1">
      <alignment horizontal="center" vertical="center" wrapText="1"/>
    </xf>
    <xf numFmtId="185" fontId="2" fillId="0" borderId="1" xfId="3" applyNumberFormat="1" applyBorder="1" applyAlignment="1">
      <alignment horizontal="center" vertical="center" wrapText="1"/>
    </xf>
    <xf numFmtId="179" fontId="2" fillId="0" borderId="2" xfId="3" applyNumberFormat="1" applyBorder="1" applyAlignment="1">
      <alignment horizontal="center" vertical="center" wrapText="1"/>
    </xf>
    <xf numFmtId="3" fontId="2" fillId="0" borderId="2" xfId="3" applyNumberFormat="1" applyBorder="1" applyAlignment="1">
      <alignment horizontal="center" vertical="center" wrapText="1"/>
    </xf>
    <xf numFmtId="179" fontId="2" fillId="9" borderId="1" xfId="3" applyNumberFormat="1" applyFill="1" applyBorder="1" applyAlignment="1">
      <alignment horizontal="center" vertical="center"/>
    </xf>
    <xf numFmtId="10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/>
    </xf>
    <xf numFmtId="179" fontId="2" fillId="0" borderId="1" xfId="3" applyNumberFormat="1" applyBorder="1" applyAlignment="1">
      <alignment horizontal="center" vertical="center" wrapText="1"/>
    </xf>
    <xf numFmtId="179" fontId="2" fillId="0" borderId="1" xfId="3" applyNumberFormat="1" applyBorder="1" applyAlignment="1">
      <alignment horizontal="center" vertical="center"/>
    </xf>
    <xf numFmtId="10" fontId="0" fillId="7" borderId="1" xfId="7" applyNumberFormat="1" applyFont="1" applyFill="1" applyBorder="1" applyAlignment="1">
      <alignment horizontal="center" vertical="center"/>
    </xf>
    <xf numFmtId="179" fontId="2" fillId="3" borderId="1" xfId="3" applyNumberFormat="1" applyFill="1" applyBorder="1" applyAlignment="1">
      <alignment horizontal="center" vertical="center"/>
    </xf>
    <xf numFmtId="179" fontId="15" fillId="9" borderId="1" xfId="3" applyNumberFormat="1" applyFont="1" applyFill="1" applyBorder="1" applyAlignment="1">
      <alignment horizontal="center" vertical="center"/>
    </xf>
    <xf numFmtId="185" fontId="2" fillId="7" borderId="1" xfId="3" applyNumberFormat="1" applyFill="1" applyBorder="1" applyAlignment="1">
      <alignment horizontal="center" vertical="center" wrapText="1"/>
    </xf>
    <xf numFmtId="10" fontId="0" fillId="7" borderId="1" xfId="7" applyNumberFormat="1" applyFon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86" fontId="2" fillId="0" borderId="1" xfId="3" applyNumberFormat="1" applyBorder="1" applyAlignment="1">
      <alignment horizontal="center" vertical="center" wrapText="1"/>
    </xf>
    <xf numFmtId="0" fontId="2" fillId="0" borderId="0" xfId="3" applyAlignment="1">
      <alignment horizontal="center" vertical="center"/>
    </xf>
    <xf numFmtId="0" fontId="16" fillId="2" borderId="1" xfId="5" applyFont="1" applyFill="1" applyBorder="1" applyAlignment="1">
      <alignment horizontal="left" vertical="center" wrapText="1"/>
    </xf>
  </cellXfs>
  <cellStyles count="8">
    <cellStyle name="Comma 5" xfId="6"/>
    <cellStyle name="Normal 158" xfId="5"/>
    <cellStyle name="Normal 2" xfId="3"/>
    <cellStyle name="Normal 2 18 2" xfId="4"/>
    <cellStyle name="Percent 2" xfId="7"/>
    <cellStyle name="常规" xfId="0" builtinId="0"/>
    <cellStyle name="常规 25" xfId="1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182803</xdr:colOff>
      <xdr:row>1</xdr:row>
      <xdr:rowOff>163561</xdr:rowOff>
    </xdr:from>
    <xdr:to>
      <xdr:col>1</xdr:col>
      <xdr:colOff>652151</xdr:colOff>
      <xdr:row>5</xdr:row>
      <xdr:rowOff>159821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372BB686-128C-4B55-99FA-E8F8BDE5D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03" y="1411336"/>
          <a:ext cx="469348" cy="643960"/>
        </a:xfrm>
        <a:prstGeom prst="rect">
          <a:avLst/>
        </a:prstGeom>
      </xdr:spPr>
    </xdr:pic>
    <xdr:clientData/>
  </xdr:twoCellAnchor>
  <xdr:twoCellAnchor editAs="oneCell">
    <xdr:from>
      <xdr:col>1</xdr:col>
      <xdr:colOff>240531</xdr:colOff>
      <xdr:row>2</xdr:row>
      <xdr:rowOff>153939</xdr:rowOff>
    </xdr:from>
    <xdr:to>
      <xdr:col>1</xdr:col>
      <xdr:colOff>633591</xdr:colOff>
      <xdr:row>6</xdr:row>
      <xdr:rowOff>127434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92B09DD7-3021-4BDF-981E-217995AFF6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26" t="1184" r="1787"/>
        <a:stretch>
          <a:fillRect/>
        </a:stretch>
      </xdr:blipFill>
      <xdr:spPr>
        <a:xfrm>
          <a:off x="850131" y="2420889"/>
          <a:ext cx="393060" cy="621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D3"/>
  <sheetViews>
    <sheetView tabSelected="1" workbookViewId="0">
      <selection activeCell="BX3" sqref="BX3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82" s="34" customFormat="1" ht="54" customHeight="1" x14ac:dyDescent="0.25">
      <c r="A1" s="2" t="s">
        <v>11</v>
      </c>
      <c r="B1" s="2" t="s">
        <v>12</v>
      </c>
      <c r="C1" s="3" t="s">
        <v>13</v>
      </c>
      <c r="D1" s="3" t="s">
        <v>14</v>
      </c>
      <c r="E1" s="3" t="s">
        <v>15</v>
      </c>
      <c r="F1" s="3" t="s">
        <v>0</v>
      </c>
      <c r="G1" s="3" t="s">
        <v>16</v>
      </c>
      <c r="H1" s="3" t="s">
        <v>17</v>
      </c>
      <c r="I1" s="3" t="s">
        <v>18</v>
      </c>
      <c r="J1" s="4" t="s">
        <v>3</v>
      </c>
      <c r="K1" s="4" t="s">
        <v>2</v>
      </c>
      <c r="L1" s="3" t="s">
        <v>19</v>
      </c>
      <c r="M1" s="5" t="s">
        <v>20</v>
      </c>
      <c r="N1" s="5" t="s">
        <v>1</v>
      </c>
      <c r="O1" s="6" t="s">
        <v>4</v>
      </c>
      <c r="P1" s="7" t="s">
        <v>21</v>
      </c>
      <c r="Q1" s="4" t="s">
        <v>22</v>
      </c>
      <c r="R1" s="4" t="s">
        <v>23</v>
      </c>
      <c r="S1" s="4" t="s">
        <v>24</v>
      </c>
      <c r="T1" s="7" t="s">
        <v>25</v>
      </c>
      <c r="U1" s="5" t="s">
        <v>5</v>
      </c>
      <c r="V1" s="5" t="s">
        <v>6</v>
      </c>
      <c r="W1" s="4" t="s">
        <v>26</v>
      </c>
      <c r="X1" s="4" t="s">
        <v>27</v>
      </c>
      <c r="Y1" s="4" t="s">
        <v>28</v>
      </c>
      <c r="Z1" s="4" t="s">
        <v>29</v>
      </c>
      <c r="AA1" s="7" t="s">
        <v>7</v>
      </c>
      <c r="AB1" s="5" t="s">
        <v>30</v>
      </c>
      <c r="AC1" s="2" t="s">
        <v>31</v>
      </c>
      <c r="AD1" s="8" t="s">
        <v>8</v>
      </c>
      <c r="AE1" s="9" t="s">
        <v>32</v>
      </c>
      <c r="AF1" s="10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K1" s="12" t="s">
        <v>38</v>
      </c>
      <c r="AL1" s="13" t="s">
        <v>39</v>
      </c>
      <c r="AM1" s="13" t="s">
        <v>40</v>
      </c>
      <c r="AN1" s="13" t="s">
        <v>41</v>
      </c>
      <c r="AO1" s="13" t="s">
        <v>42</v>
      </c>
      <c r="AP1" s="14" t="s">
        <v>43</v>
      </c>
      <c r="AQ1" s="15" t="s">
        <v>44</v>
      </c>
      <c r="AR1" s="16" t="s">
        <v>45</v>
      </c>
      <c r="AS1" s="17" t="s">
        <v>46</v>
      </c>
      <c r="AT1" s="14" t="s">
        <v>47</v>
      </c>
      <c r="AU1" s="18" t="s">
        <v>48</v>
      </c>
      <c r="AV1" s="19" t="s">
        <v>49</v>
      </c>
      <c r="AW1" s="20" t="s">
        <v>50</v>
      </c>
      <c r="AX1" s="21" t="s">
        <v>51</v>
      </c>
      <c r="AY1" s="22" t="s">
        <v>52</v>
      </c>
      <c r="AZ1" s="23" t="s">
        <v>53</v>
      </c>
      <c r="BA1" s="24" t="s">
        <v>54</v>
      </c>
      <c r="BB1" s="23" t="s">
        <v>55</v>
      </c>
      <c r="BC1" s="24" t="s">
        <v>56</v>
      </c>
      <c r="BD1" s="23" t="s">
        <v>57</v>
      </c>
      <c r="BE1" s="24" t="s">
        <v>58</v>
      </c>
      <c r="BF1" s="23" t="s">
        <v>59</v>
      </c>
      <c r="BG1" s="25" t="s">
        <v>60</v>
      </c>
      <c r="BH1" s="24" t="s">
        <v>61</v>
      </c>
      <c r="BI1" s="23" t="s">
        <v>62</v>
      </c>
      <c r="BJ1" s="25" t="s">
        <v>63</v>
      </c>
      <c r="BK1" s="24" t="s">
        <v>64</v>
      </c>
      <c r="BL1" s="23" t="s">
        <v>65</v>
      </c>
      <c r="BM1" s="25" t="s">
        <v>66</v>
      </c>
      <c r="BN1" s="24" t="s">
        <v>67</v>
      </c>
      <c r="BO1" s="23" t="s">
        <v>68</v>
      </c>
      <c r="BP1" s="23" t="s">
        <v>69</v>
      </c>
      <c r="BQ1" s="23" t="s">
        <v>70</v>
      </c>
      <c r="BR1" s="26" t="s">
        <v>71</v>
      </c>
      <c r="BS1" s="27" t="s">
        <v>72</v>
      </c>
      <c r="BT1" s="28" t="s">
        <v>73</v>
      </c>
      <c r="BU1" s="29" t="s">
        <v>74</v>
      </c>
      <c r="BV1" s="30" t="s">
        <v>75</v>
      </c>
      <c r="BW1" s="31" t="s">
        <v>76</v>
      </c>
      <c r="BX1" s="32" t="s">
        <v>77</v>
      </c>
      <c r="BY1" s="32" t="s">
        <v>78</v>
      </c>
      <c r="BZ1" s="2" t="s">
        <v>79</v>
      </c>
      <c r="CA1" s="23" t="s">
        <v>80</v>
      </c>
      <c r="CB1" s="2" t="s">
        <v>81</v>
      </c>
      <c r="CC1" s="24" t="s">
        <v>82</v>
      </c>
      <c r="CD1" s="33" t="s">
        <v>83</v>
      </c>
    </row>
    <row r="2" spans="1:82" s="70" customFormat="1" ht="80.25" customHeight="1" x14ac:dyDescent="0.25">
      <c r="A2" s="35">
        <v>1</v>
      </c>
      <c r="B2" s="36"/>
      <c r="C2" s="35" t="s">
        <v>84</v>
      </c>
      <c r="D2" s="35" t="s">
        <v>85</v>
      </c>
      <c r="E2" s="35" t="s">
        <v>86</v>
      </c>
      <c r="F2" s="35" t="s">
        <v>87</v>
      </c>
      <c r="G2" s="35" t="s">
        <v>88</v>
      </c>
      <c r="H2" s="35" t="s">
        <v>89</v>
      </c>
      <c r="I2" s="35">
        <v>94963905</v>
      </c>
      <c r="J2" s="35" t="s">
        <v>90</v>
      </c>
      <c r="K2" s="36"/>
      <c r="L2" s="37"/>
      <c r="M2" s="35" t="s">
        <v>91</v>
      </c>
      <c r="N2" s="38" t="s">
        <v>92</v>
      </c>
      <c r="O2" s="36" t="s">
        <v>93</v>
      </c>
      <c r="P2" s="35" t="s">
        <v>94</v>
      </c>
      <c r="Q2" s="39"/>
      <c r="R2" s="40" t="s">
        <v>95</v>
      </c>
      <c r="S2" s="36"/>
      <c r="T2" s="40" t="s">
        <v>95</v>
      </c>
      <c r="U2" s="38" t="s">
        <v>96</v>
      </c>
      <c r="V2" s="35" t="s">
        <v>97</v>
      </c>
      <c r="W2" s="36"/>
      <c r="X2" s="41" t="s">
        <v>98</v>
      </c>
      <c r="Y2" s="39" t="s">
        <v>120</v>
      </c>
      <c r="Z2" s="42"/>
      <c r="AA2" s="41" t="s">
        <v>121</v>
      </c>
      <c r="AB2" s="36" t="s">
        <v>10</v>
      </c>
      <c r="AC2" s="36" t="s">
        <v>100</v>
      </c>
      <c r="AD2" s="36" t="s">
        <v>9</v>
      </c>
      <c r="AE2" s="43">
        <v>7.7</v>
      </c>
      <c r="AF2" s="43">
        <v>10.45</v>
      </c>
      <c r="AG2" s="44">
        <v>14</v>
      </c>
      <c r="AH2" s="44">
        <v>14</v>
      </c>
      <c r="AI2" s="44">
        <v>26</v>
      </c>
      <c r="AJ2" s="45"/>
      <c r="AK2" s="46">
        <v>4.7443</v>
      </c>
      <c r="AL2" s="47">
        <v>35.56</v>
      </c>
      <c r="AM2" s="47">
        <v>35.56</v>
      </c>
      <c r="AN2" s="47">
        <v>66.040000000000006</v>
      </c>
      <c r="AO2" s="47">
        <v>0</v>
      </c>
      <c r="AP2" s="48">
        <v>1</v>
      </c>
      <c r="AQ2" s="49">
        <v>8.3508478144000017E-2</v>
      </c>
      <c r="AR2" s="50">
        <v>792</v>
      </c>
      <c r="AS2" s="51">
        <f t="shared" ref="AS2:AS3" si="0">MAX(ROUNDUP(AG2,0),ROUNDUP(AH2,0),ROUNDUP(AI2,0))+((MIN(ROUNDUP(AG2,0),ROUNDUP(AH2,0),ROUNDUP(AI2,0))+MEDIAN(ROUNDUP(AG2,0),ROUNDUP(AH2,0),ROUNDUP(AI2,0))))*2</f>
        <v>82</v>
      </c>
      <c r="AT2" s="52">
        <v>5000</v>
      </c>
      <c r="AU2" s="53"/>
      <c r="AV2" s="54">
        <v>22.14</v>
      </c>
      <c r="AW2" s="55">
        <v>22.14</v>
      </c>
      <c r="AX2" s="56">
        <v>1000</v>
      </c>
      <c r="AY2" s="57">
        <v>5000</v>
      </c>
      <c r="AZ2" s="58">
        <f t="shared" ref="AZ2:AZ3" si="1">IF(ISERROR(AX2/AY2),"",AX2/AY2)</f>
        <v>0.2</v>
      </c>
      <c r="BA2" s="59">
        <v>0.08</v>
      </c>
      <c r="BB2" s="58">
        <f t="shared" ref="BB2:BB3" si="2">IF(ISERROR(BS2*BA2),"",BS2*BA2)</f>
        <v>2.5888</v>
      </c>
      <c r="BC2" s="60">
        <v>0</v>
      </c>
      <c r="BD2" s="58">
        <f t="shared" ref="BD2:BD3" si="3">IF(ISERROR(BS2*BC2),"",BS2*BC2)</f>
        <v>0</v>
      </c>
      <c r="BE2" s="59">
        <v>0.01</v>
      </c>
      <c r="BF2" s="58">
        <f t="shared" ref="BF2:BF3" si="4">IF(ISERROR(BS2*BE2),"",BS2*BE2)</f>
        <v>0.3236</v>
      </c>
      <c r="BG2" s="61" t="s">
        <v>101</v>
      </c>
      <c r="BH2" s="59">
        <v>0.01</v>
      </c>
      <c r="BI2" s="58">
        <f t="shared" ref="BI2:BI3" si="5">IF(ISERROR(BS2*BH2),"",BS2*BH2)</f>
        <v>0.3236</v>
      </c>
      <c r="BJ2" s="62"/>
      <c r="BK2" s="60"/>
      <c r="BL2" s="58">
        <f t="shared" ref="BL2:BL3" si="6">IF(ISERROR(BS2*BK2),"",BS2*BK2)</f>
        <v>0</v>
      </c>
      <c r="BM2" s="62"/>
      <c r="BN2" s="60"/>
      <c r="BO2" s="58">
        <f t="shared" ref="BO2:BO3" si="7">IF(ISERROR(BS2*BN2),"",BS2*BN2)</f>
        <v>0</v>
      </c>
      <c r="BP2" s="58">
        <f t="shared" ref="BP2:BP3" si="8">IF(ISERROR(BB2+BD2+BF2+BI2+BL2+BO2),"",BB2+BD2+BF2+BI2+BL2+BO2)</f>
        <v>3.2359999999999998</v>
      </c>
      <c r="BQ2" s="58">
        <f t="shared" ref="BQ2:BQ3" si="9">IF(ISERROR(AV2+AZ2+BP2),"",AV2+AZ2+BP2)</f>
        <v>25.576000000000001</v>
      </c>
      <c r="BR2" s="63">
        <f t="shared" ref="BR2:BR3" si="10">IF(ISERROR((BS2-BQ2)/BS2),"",(BS2-BQ2)/BS2)</f>
        <v>0.20964153275648947</v>
      </c>
      <c r="BS2" s="64">
        <v>32.36</v>
      </c>
      <c r="BT2" s="65">
        <v>33.28181808080808</v>
      </c>
      <c r="BU2" s="58">
        <f t="shared" ref="BU2:BU3" si="11">IF(BV2="","",BV2*(1-BW2))</f>
        <v>39.915009999999995</v>
      </c>
      <c r="BV2" s="66">
        <v>79.989999999999995</v>
      </c>
      <c r="BW2" s="67">
        <v>0.501</v>
      </c>
      <c r="BX2" s="55"/>
      <c r="BY2" s="61">
        <v>0.92</v>
      </c>
      <c r="BZ2" s="68">
        <v>3500</v>
      </c>
      <c r="CA2" s="58">
        <f t="shared" ref="CA2:CA3" si="12">IF(ISERROR(BZ2/AR2),"",BZ2/AR2)</f>
        <v>4.4191919191919196</v>
      </c>
      <c r="CB2" s="36" t="s">
        <v>102</v>
      </c>
      <c r="CC2" s="69">
        <v>0.1</v>
      </c>
      <c r="CD2" s="58">
        <f t="shared" ref="CD2:CD3" si="13">IF(ISERROR(AV2*CC2),"",AV2*CC2)</f>
        <v>2.214</v>
      </c>
    </row>
    <row r="3" spans="1:82" s="70" customFormat="1" ht="72.75" customHeight="1" x14ac:dyDescent="0.25">
      <c r="A3" s="35">
        <v>2</v>
      </c>
      <c r="B3" s="36"/>
      <c r="C3" s="35" t="s">
        <v>103</v>
      </c>
      <c r="D3" s="35" t="s">
        <v>104</v>
      </c>
      <c r="E3" s="35" t="s">
        <v>105</v>
      </c>
      <c r="F3" s="35" t="s">
        <v>106</v>
      </c>
      <c r="G3" s="35" t="s">
        <v>107</v>
      </c>
      <c r="H3" s="35" t="s">
        <v>108</v>
      </c>
      <c r="I3" s="35">
        <v>94900631</v>
      </c>
      <c r="J3" s="35" t="s">
        <v>109</v>
      </c>
      <c r="K3" s="36"/>
      <c r="L3" s="37"/>
      <c r="M3" s="35" t="s">
        <v>110</v>
      </c>
      <c r="N3" s="38" t="s">
        <v>111</v>
      </c>
      <c r="O3" s="36" t="s">
        <v>112</v>
      </c>
      <c r="P3" s="35" t="s">
        <v>113</v>
      </c>
      <c r="Q3" s="39"/>
      <c r="R3" s="71" t="s">
        <v>114</v>
      </c>
      <c r="S3" s="36"/>
      <c r="T3" s="71" t="s">
        <v>114</v>
      </c>
      <c r="U3" s="38" t="s">
        <v>115</v>
      </c>
      <c r="V3" s="35" t="s">
        <v>116</v>
      </c>
      <c r="W3" s="36"/>
      <c r="X3" s="35" t="s">
        <v>117</v>
      </c>
      <c r="Y3" s="39" t="s">
        <v>99</v>
      </c>
      <c r="Z3" s="42"/>
      <c r="AA3" s="35" t="s">
        <v>122</v>
      </c>
      <c r="AB3" s="36" t="s">
        <v>10</v>
      </c>
      <c r="AC3" s="36" t="s">
        <v>100</v>
      </c>
      <c r="AD3" s="36" t="s">
        <v>9</v>
      </c>
      <c r="AE3" s="43">
        <v>15.4</v>
      </c>
      <c r="AF3" s="43">
        <v>19.8</v>
      </c>
      <c r="AG3" s="44">
        <v>18</v>
      </c>
      <c r="AH3" s="44">
        <v>18</v>
      </c>
      <c r="AI3" s="44">
        <v>27</v>
      </c>
      <c r="AJ3" s="45"/>
      <c r="AK3" s="46">
        <v>8.9892000000000003</v>
      </c>
      <c r="AL3" s="47">
        <v>45.72</v>
      </c>
      <c r="AM3" s="47">
        <v>45.72</v>
      </c>
      <c r="AN3" s="47">
        <v>68.58</v>
      </c>
      <c r="AO3" s="47">
        <v>0</v>
      </c>
      <c r="AP3" s="48">
        <v>1</v>
      </c>
      <c r="AQ3" s="49">
        <v>0.14335403587200002</v>
      </c>
      <c r="AR3" s="50">
        <v>520</v>
      </c>
      <c r="AS3" s="51">
        <f t="shared" si="0"/>
        <v>99</v>
      </c>
      <c r="AT3" s="52">
        <v>5000</v>
      </c>
      <c r="AU3" s="53"/>
      <c r="AV3" s="54">
        <v>29.5</v>
      </c>
      <c r="AW3" s="55">
        <v>29.5</v>
      </c>
      <c r="AX3" s="56">
        <v>1000</v>
      </c>
      <c r="AY3" s="57">
        <v>5000</v>
      </c>
      <c r="AZ3" s="58">
        <f t="shared" si="1"/>
        <v>0.2</v>
      </c>
      <c r="BA3" s="59">
        <v>0.08</v>
      </c>
      <c r="BB3" s="58">
        <f t="shared" si="2"/>
        <v>3.8239999999999998</v>
      </c>
      <c r="BC3" s="60">
        <v>0</v>
      </c>
      <c r="BD3" s="58">
        <f t="shared" si="3"/>
        <v>0</v>
      </c>
      <c r="BE3" s="59">
        <v>0.01</v>
      </c>
      <c r="BF3" s="58">
        <f t="shared" si="4"/>
        <v>0.47799999999999998</v>
      </c>
      <c r="BG3" s="61" t="s">
        <v>118</v>
      </c>
      <c r="BH3" s="59">
        <v>0.01</v>
      </c>
      <c r="BI3" s="58">
        <f t="shared" si="5"/>
        <v>0.47799999999999998</v>
      </c>
      <c r="BJ3" s="62"/>
      <c r="BK3" s="60"/>
      <c r="BL3" s="58">
        <f t="shared" si="6"/>
        <v>0</v>
      </c>
      <c r="BM3" s="62"/>
      <c r="BN3" s="60"/>
      <c r="BO3" s="58">
        <f t="shared" si="7"/>
        <v>0</v>
      </c>
      <c r="BP3" s="58">
        <f t="shared" si="8"/>
        <v>4.7799999999999994</v>
      </c>
      <c r="BQ3" s="58">
        <f t="shared" si="9"/>
        <v>34.479999999999997</v>
      </c>
      <c r="BR3" s="63">
        <f t="shared" si="10"/>
        <v>0.27866108786610883</v>
      </c>
      <c r="BS3" s="64">
        <v>47.8</v>
      </c>
      <c r="BT3" s="65">
        <v>49.203046769230774</v>
      </c>
      <c r="BU3" s="58">
        <f t="shared" si="11"/>
        <v>61.833816000000006</v>
      </c>
      <c r="BV3" s="66">
        <v>99.99</v>
      </c>
      <c r="BW3" s="67">
        <v>0.38159999999999999</v>
      </c>
      <c r="BX3" s="55"/>
      <c r="BY3" s="61">
        <v>1.4</v>
      </c>
      <c r="BZ3" s="68">
        <v>3500</v>
      </c>
      <c r="CA3" s="58">
        <f t="shared" si="12"/>
        <v>6.7307692307692308</v>
      </c>
      <c r="CB3" s="36" t="s">
        <v>119</v>
      </c>
      <c r="CC3" s="69">
        <v>0.2</v>
      </c>
      <c r="CD3" s="58">
        <f t="shared" si="13"/>
        <v>5.9</v>
      </c>
    </row>
  </sheetData>
  <protectedRanges>
    <protectedRange sqref="BP2:BU3 CA2:CA3 CD2:CD3 BB2:BB3 BI2:BI3 AQ2:AR3" name="Range1"/>
    <protectedRange sqref="AJ2:AO3" name="Range1_2"/>
    <protectedRange sqref="BC2:BD3 AZ2:AZ3 BF2:BF3" name="Range1_1"/>
    <protectedRange sqref="BJ2:BO3" name="Range1_7"/>
    <protectedRange sqref="Z2:Z3" name="Range1_1_1"/>
    <protectedRange sqref="A2:H3 J2:P3" name="Range1_10"/>
    <protectedRange sqref="Q2:T3" name="Range1_1_1_1"/>
    <protectedRange sqref="I2:I3" name="Range1_8_1"/>
    <protectedRange sqref="U2:V3 X3 AA3" name="Range1_11"/>
    <protectedRange sqref="W2:Y2 W3 Y3 AA2" name="Range1_1_1_2"/>
    <protectedRange sqref="AB2:AE3" name="Range1_12"/>
    <protectedRange sqref="AF2:AG3" name="Range1_2_1"/>
    <protectedRange sqref="AH2:AI3" name="Range1_2_2"/>
    <protectedRange sqref="AT2:AW3" name="Range1_13"/>
    <protectedRange sqref="AX2:AY3" name="Range1_6_1"/>
    <protectedRange sqref="BA2:BA3" name="Range1_14"/>
    <protectedRange sqref="BE2:BE3" name="Range1_1_2"/>
    <protectedRange sqref="BG2:BH3" name="Range1_15"/>
    <protectedRange sqref="BW2:BW3" name="Range1_16"/>
    <protectedRange sqref="BX2:BX3 BV2:BV3" name="Range1_5_1"/>
    <protectedRange sqref="BZ2:BZ3" name="Range1_3_1"/>
    <protectedRange sqref="BY2:BY3" name="Range1_9_2"/>
    <protectedRange sqref="CB2:CC3" name="Range1_4_1"/>
  </protectedRange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2025-11-05T00:41:24Z</dcterms:modified>
</cp:coreProperties>
</file>