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650" windowHeight="11100"/>
  </bookViews>
  <sheets>
    <sheet name="Sheet1" sheetId="1" r:id="rId1"/>
  </sheets>
  <definedNames>
    <definedName name="_xlnm._FilterDatabase" localSheetId="0" hidden="1">Sheet1!$A$1:$B$2</definedName>
  </definedNames>
  <calcPr calcId="152511"/>
</workbook>
</file>

<file path=xl/calcChain.xml><?xml version="1.0" encoding="utf-8"?>
<calcChain xmlns="http://schemas.openxmlformats.org/spreadsheetml/2006/main">
  <c r="AU7" i="1" l="1"/>
  <c r="AN7" i="1"/>
  <c r="AL7" i="1"/>
  <c r="AJ7" i="1"/>
  <c r="AH7" i="1"/>
  <c r="AO7" i="1" s="1"/>
  <c r="AE7" i="1"/>
  <c r="Z7" i="1"/>
  <c r="AB7" i="1" s="1"/>
  <c r="AF7" i="1" s="1"/>
  <c r="X7" i="1"/>
  <c r="AU6" i="1"/>
  <c r="AN6" i="1"/>
  <c r="AL6" i="1"/>
  <c r="AJ6" i="1"/>
  <c r="AH6" i="1"/>
  <c r="AO6" i="1" s="1"/>
  <c r="AE6" i="1"/>
  <c r="X6" i="1"/>
  <c r="Z6" i="1" s="1"/>
  <c r="AB6" i="1" s="1"/>
  <c r="AF6" i="1" s="1"/>
  <c r="AU5" i="1"/>
  <c r="AN5" i="1"/>
  <c r="AL5" i="1"/>
  <c r="AJ5" i="1"/>
  <c r="AH5" i="1"/>
  <c r="AO5" i="1" s="1"/>
  <c r="AE5" i="1"/>
  <c r="Z5" i="1"/>
  <c r="AB5" i="1" s="1"/>
  <c r="AF5" i="1" s="1"/>
  <c r="X5" i="1"/>
  <c r="AU4" i="1"/>
  <c r="AN4" i="1"/>
  <c r="AL4" i="1"/>
  <c r="AJ4" i="1"/>
  <c r="AH4" i="1"/>
  <c r="AO4" i="1" s="1"/>
  <c r="AE4" i="1"/>
  <c r="X4" i="1"/>
  <c r="Z4" i="1" s="1"/>
  <c r="AB4" i="1" s="1"/>
  <c r="AF4" i="1" s="1"/>
  <c r="AU3" i="1"/>
  <c r="AN3" i="1"/>
  <c r="AL3" i="1"/>
  <c r="AJ3" i="1"/>
  <c r="AH3" i="1"/>
  <c r="AO3" i="1" s="1"/>
  <c r="AE3" i="1"/>
  <c r="Z3" i="1"/>
  <c r="AB3" i="1" s="1"/>
  <c r="AF3" i="1" s="1"/>
  <c r="AP3" i="1" s="1"/>
  <c r="X3" i="1"/>
  <c r="AU2" i="1"/>
  <c r="AN2" i="1"/>
  <c r="AL2" i="1"/>
  <c r="AJ2" i="1"/>
  <c r="AH2" i="1"/>
  <c r="AO2" i="1" s="1"/>
  <c r="AE2" i="1"/>
  <c r="X2" i="1"/>
  <c r="Z2" i="1" s="1"/>
  <c r="AB2" i="1" s="1"/>
  <c r="AF2" i="1" s="1"/>
  <c r="AP2" i="1" s="1"/>
  <c r="AT2" i="1" l="1"/>
  <c r="AQ2" i="1"/>
  <c r="AT3" i="1"/>
  <c r="AQ3" i="1"/>
  <c r="AP6" i="1"/>
  <c r="AP7" i="1"/>
  <c r="AP4" i="1"/>
  <c r="AP5" i="1"/>
  <c r="AT6" i="1" l="1"/>
  <c r="AQ6" i="1"/>
  <c r="AT5" i="1"/>
  <c r="AQ5" i="1"/>
  <c r="AT4" i="1"/>
  <c r="AQ4" i="1"/>
  <c r="AT7" i="1"/>
  <c r="AQ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J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L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N1" authorId="0" shapeId="0">
      <text>
        <r>
          <rPr>
            <sz val="11"/>
            <rFont val="Calibri"/>
            <family val="2"/>
          </rPr>
          <t>[FOB Cost]*[AVN %]</t>
        </r>
      </text>
    </comment>
    <comment ref="AO1" authorId="0" shapeId="0">
      <text>
        <r>
          <rPr>
            <sz val="11"/>
            <rFont val="Calibri"/>
            <family val="2"/>
          </rPr>
          <t>[DA $]+[Warehouse Charge $]+[Royalty $]+[AVN $]</t>
        </r>
      </text>
    </comment>
    <comment ref="AP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Q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T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AU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<sst xmlns="http://schemas.openxmlformats.org/spreadsheetml/2006/main" count="131" uniqueCount="78">
  <si>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</si>
  <si>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</si>
  <si>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</si>
  <si>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</si>
  <si>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</si>
  <si>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</si>
  <si>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</si>
  <si>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  <phoneticPr fontId="2" type="noConversion"/>
  </si>
  <si>
    <t>Description-Short</t>
    <phoneticPr fontId="2" type="noConversion"/>
  </si>
  <si>
    <t>Fabrication</t>
    <phoneticPr fontId="2" type="noConversion"/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</si>
  <si>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</si>
  <si>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</si>
  <si>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</si>
  <si>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</si>
  <si>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</si>
  <si>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</si>
  <si>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</si>
  <si>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</si>
  <si>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</si>
  <si>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</si>
  <si>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</si>
  <si>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</si>
  <si>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</si>
  <si>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</si>
  <si>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</si>
  <si>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</si>
  <si>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</si>
  <si>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</si>
  <si>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</si>
  <si>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</si>
  <si>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</si>
  <si>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</si>
  <si>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</si>
  <si>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</si>
  <si>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</si>
  <si>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</si>
  <si>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</si>
  <si>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</si>
  <si>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</si>
  <si>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</si>
  <si>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</si>
  <si>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</si>
  <si>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</si>
  <si>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</si>
  <si>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</si>
  <si>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</si>
  <si>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</si>
  <si>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  <phoneticPr fontId="2" type="noConversion"/>
  </si>
  <si>
    <t>SHEET/SHEET SET</t>
  </si>
  <si>
    <t>Keifer Stripe</t>
  </si>
  <si>
    <t>100% polyester BTC Sheet Pillowcase Combo</t>
    <phoneticPr fontId="2" type="noConversion"/>
  </si>
  <si>
    <t>100% polyester, 2 solid fitted, 2 solid pillowcase, 1 printed fitted sheet, 1 printed pillowcase, VZB Packaging</t>
    <phoneticPr fontId="2" type="noConversion"/>
  </si>
  <si>
    <t>100% polyester</t>
    <phoneticPr fontId="2" type="noConversion"/>
  </si>
  <si>
    <t>T/TXL: 39X80"+13"(3)/21x30"(3)</t>
    <phoneticPr fontId="2" type="noConversion"/>
  </si>
  <si>
    <t>Celestial Blue/Sargasso Sea</t>
    <phoneticPr fontId="2" type="noConversion"/>
  </si>
  <si>
    <t>Set</t>
    <phoneticPr fontId="2" type="noConversion"/>
  </si>
  <si>
    <t>Normal</t>
  </si>
  <si>
    <t>6302.22.2020</t>
  </si>
  <si>
    <t>Serta sheep 5.5%</t>
  </si>
  <si>
    <t>Ditsy Floral</t>
  </si>
  <si>
    <t>Rose Smoke/Desert Sage</t>
    <phoneticPr fontId="2" type="noConversion"/>
  </si>
  <si>
    <t>Set</t>
  </si>
  <si>
    <t>Herringbone Windowpane</t>
  </si>
  <si>
    <t>Quiet Gray/Bright White</t>
    <phoneticPr fontId="2" type="noConversion"/>
  </si>
  <si>
    <t>Vertical Bows</t>
  </si>
  <si>
    <t>Rose Smoke/Bright White</t>
    <phoneticPr fontId="2" type="noConversion"/>
  </si>
  <si>
    <t>Twill Plaid</t>
  </si>
  <si>
    <t>Alloy/Jet Black</t>
    <phoneticPr fontId="2" type="noConversion"/>
  </si>
  <si>
    <t>Silhouette Floral</t>
  </si>
  <si>
    <t>Celestial Blue//Bright White</t>
    <phoneticPr fontId="2" type="noConversion"/>
  </si>
  <si>
    <t>SH20-0893</t>
  </si>
  <si>
    <t>SH20-0894</t>
  </si>
  <si>
    <t>SH20-0895</t>
  </si>
  <si>
    <t>SH20-0896</t>
  </si>
  <si>
    <t>SH20-0897</t>
  </si>
  <si>
    <t>SH20-0898</t>
  </si>
  <si>
    <t>Material-Short</t>
    <phoneticPr fontId="2" type="noConversion"/>
  </si>
  <si>
    <t>BTC Sheet Pillowcase Combo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</si>
</sst>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¥&quot;* #,##0.00_ ;_ &quot;¥&quot;* \-#,##0.00_ ;_ &quot;¥&quot;* &quot;-&quot;??_ ;_ @_ "/>
    <numFmt numFmtId="176" formatCode="[$-409]dd/mmm/yy;@"/>
    <numFmt numFmtId="177" formatCode="0.00_);[Red]\(0.00\)"/>
    <numFmt numFmtId="178" formatCode="_(&quot;$&quot;* #,##0.00_);_(&quot;$&quot;* \(#,##0.00\);_(&quot;$&quot;* &quot;-&quot;??_);_(@_)"/>
    <numFmt numFmtId="179" formatCode="_([$$-409]* #,##0.00_);_([$$-409]* \(#,##0.00\);_([$$-409]* &quot;-&quot;??_);_(@_)"/>
    <numFmt numFmtId="180" formatCode="[$￥-804]#,##0.0"/>
    <numFmt numFmtId="181" formatCode="&quot;$&quot;#,##0.00"/>
    <numFmt numFmtId="182" formatCode="0.0"/>
    <numFmt numFmtId="183" formatCode="0.0000"/>
    <numFmt numFmtId="184" formatCode="0.0%"/>
  </numFmts>
  <fonts count="13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新細明體"/>
      <family val="1"/>
      <charset val="134"/>
    </font>
    <font>
      <sz val="12"/>
      <name val="宋体"/>
      <family val="3"/>
      <charset val="134"/>
    </font>
    <font>
      <sz val="12"/>
      <name val="新細明體"/>
      <family val="1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7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5" fillId="0" borderId="0"/>
    <xf numFmtId="0" fontId="5" fillId="0" borderId="0"/>
    <xf numFmtId="44" fontId="4" fillId="0" borderId="0" applyFont="0" applyFill="0" applyBorder="0" applyAlignment="0" applyProtection="0">
      <alignment vertical="center"/>
    </xf>
    <xf numFmtId="179" fontId="1" fillId="0" borderId="0"/>
    <xf numFmtId="44" fontId="4" fillId="0" borderId="0" applyFont="0" applyFill="0" applyBorder="0" applyAlignment="0" applyProtection="0"/>
    <xf numFmtId="18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>
      <alignment vertical="center"/>
    </xf>
    <xf numFmtId="0" fontId="1" fillId="0" borderId="0"/>
    <xf numFmtId="179" fontId="1" fillId="0" borderId="0"/>
    <xf numFmtId="0" fontId="1" fillId="0" borderId="0"/>
    <xf numFmtId="0" fontId="7" fillId="0" borderId="0"/>
    <xf numFmtId="9" fontId="12" fillId="0" borderId="0" applyFont="0" applyFill="0" applyBorder="0" applyAlignment="0" applyProtection="0"/>
  </cellStyleXfs>
  <cellXfs count="45">
    <xf numFmtId="0" fontId="0" fillId="0" borderId="0" xfId="0" applyNumberFormat="1" applyFont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0" fontId="7" fillId="0" borderId="1" xfId="30" applyBorder="1" applyAlignment="1">
      <alignment horizontal="center"/>
    </xf>
    <xf numFmtId="179" fontId="0" fillId="0" borderId="1" xfId="28" applyFont="1" applyBorder="1" applyAlignment="1">
      <alignment horizontal="left"/>
    </xf>
    <xf numFmtId="179" fontId="8" fillId="0" borderId="1" xfId="28" applyFont="1" applyBorder="1" applyAlignment="1">
      <alignment horizontal="center"/>
    </xf>
    <xf numFmtId="179" fontId="8" fillId="3" borderId="1" xfId="28" applyFont="1" applyFill="1" applyBorder="1" applyAlignment="1">
      <alignment horizontal="center"/>
    </xf>
    <xf numFmtId="179" fontId="9" fillId="3" borderId="1" xfId="28" applyFont="1" applyFill="1" applyBorder="1" applyAlignment="1">
      <alignment horizontal="center"/>
    </xf>
    <xf numFmtId="179" fontId="9" fillId="2" borderId="1" xfId="28" applyFont="1" applyFill="1" applyBorder="1" applyAlignment="1">
      <alignment horizontal="center"/>
    </xf>
    <xf numFmtId="179" fontId="8" fillId="2" borderId="1" xfId="28" applyFont="1" applyFill="1" applyBorder="1" applyAlignment="1">
      <alignment horizontal="center"/>
    </xf>
    <xf numFmtId="181" fontId="8" fillId="4" borderId="2" xfId="28" applyNumberFormat="1" applyFont="1" applyFill="1" applyBorder="1" applyAlignment="1">
      <alignment horizontal="center"/>
    </xf>
    <xf numFmtId="179" fontId="9" fillId="0" borderId="1" xfId="28" applyFont="1" applyBorder="1" applyAlignment="1">
      <alignment horizontal="center"/>
    </xf>
    <xf numFmtId="182" fontId="8" fillId="0" borderId="1" xfId="28" applyNumberFormat="1" applyFont="1" applyBorder="1" applyAlignment="1">
      <alignment horizontal="center"/>
    </xf>
    <xf numFmtId="2" fontId="8" fillId="0" borderId="1" xfId="28" applyNumberFormat="1" applyFont="1" applyBorder="1" applyAlignment="1">
      <alignment horizontal="center"/>
    </xf>
    <xf numFmtId="1" fontId="8" fillId="0" borderId="1" xfId="28" applyNumberFormat="1" applyFont="1" applyBorder="1" applyAlignment="1">
      <alignment horizontal="center"/>
    </xf>
    <xf numFmtId="2" fontId="10" fillId="0" borderId="1" xfId="29" applyNumberFormat="1" applyFont="1" applyBorder="1" applyAlignment="1"/>
    <xf numFmtId="2" fontId="11" fillId="0" borderId="1" xfId="29" applyNumberFormat="1" applyFont="1" applyBorder="1" applyAlignment="1"/>
    <xf numFmtId="1" fontId="10" fillId="0" borderId="1" xfId="29" applyNumberFormat="1" applyFont="1" applyBorder="1" applyAlignment="1"/>
    <xf numFmtId="181" fontId="10" fillId="0" borderId="1" xfId="29" applyNumberFormat="1" applyFont="1" applyBorder="1" applyAlignment="1"/>
    <xf numFmtId="10" fontId="8" fillId="0" borderId="1" xfId="28" applyNumberFormat="1" applyFont="1" applyBorder="1" applyAlignment="1">
      <alignment horizontal="center"/>
    </xf>
    <xf numFmtId="181" fontId="10" fillId="2" borderId="1" xfId="29" applyNumberFormat="1" applyFont="1" applyFill="1" applyBorder="1" applyAlignment="1"/>
    <xf numFmtId="10" fontId="8" fillId="5" borderId="1" xfId="28" applyNumberFormat="1" applyFont="1" applyFill="1" applyBorder="1" applyAlignment="1">
      <alignment horizontal="center"/>
    </xf>
    <xf numFmtId="181" fontId="10" fillId="6" borderId="1" xfId="29" applyNumberFormat="1" applyFont="1" applyFill="1" applyBorder="1" applyAlignment="1"/>
    <xf numFmtId="10" fontId="10" fillId="6" borderId="1" xfId="29" applyNumberFormat="1" applyFont="1" applyFill="1" applyBorder="1" applyAlignment="1"/>
    <xf numFmtId="181" fontId="11" fillId="7" borderId="1" xfId="29" applyNumberFormat="1" applyFont="1" applyFill="1" applyBorder="1" applyAlignment="1"/>
    <xf numFmtId="179" fontId="1" fillId="0" borderId="0" xfId="28" applyAlignment="1"/>
    <xf numFmtId="179" fontId="1" fillId="0" borderId="1" xfId="28" applyBorder="1" applyAlignment="1"/>
    <xf numFmtId="179" fontId="0" fillId="0" borderId="1" xfId="28" applyFont="1" applyBorder="1" applyAlignment="1"/>
    <xf numFmtId="179" fontId="0" fillId="0" borderId="1" xfId="28" applyFont="1" applyBorder="1" applyAlignment="1">
      <alignment horizontal="center"/>
    </xf>
    <xf numFmtId="179" fontId="6" fillId="0" borderId="1" xfId="28" applyFont="1" applyBorder="1" applyAlignment="1"/>
    <xf numFmtId="181" fontId="1" fillId="0" borderId="2" xfId="28" applyNumberFormat="1" applyBorder="1" applyAlignment="1"/>
    <xf numFmtId="182" fontId="1" fillId="0" borderId="1" xfId="28" applyNumberFormat="1" applyBorder="1" applyAlignment="1"/>
    <xf numFmtId="2" fontId="1" fillId="0" borderId="1" xfId="28" applyNumberFormat="1" applyBorder="1" applyAlignment="1"/>
    <xf numFmtId="1" fontId="1" fillId="0" borderId="1" xfId="28" applyNumberFormat="1" applyBorder="1" applyAlignment="1"/>
    <xf numFmtId="183" fontId="1" fillId="8" borderId="1" xfId="28" applyNumberFormat="1" applyFill="1" applyBorder="1" applyAlignment="1"/>
    <xf numFmtId="1" fontId="1" fillId="8" borderId="1" xfId="28" applyNumberFormat="1" applyFill="1" applyBorder="1" applyAlignment="1"/>
    <xf numFmtId="3" fontId="1" fillId="0" borderId="1" xfId="28" applyNumberFormat="1" applyBorder="1" applyAlignment="1"/>
    <xf numFmtId="181" fontId="1" fillId="8" borderId="1" xfId="28" applyNumberFormat="1" applyFill="1" applyBorder="1" applyAlignment="1"/>
    <xf numFmtId="184" fontId="1" fillId="0" borderId="1" xfId="28" applyNumberFormat="1" applyBorder="1" applyAlignment="1"/>
    <xf numFmtId="10" fontId="1" fillId="0" borderId="1" xfId="28" applyNumberFormat="1" applyBorder="1" applyAlignment="1"/>
    <xf numFmtId="10" fontId="0" fillId="8" borderId="1" xfId="31" applyNumberFormat="1" applyFont="1" applyFill="1" applyBorder="1" applyAlignment="1"/>
    <xf numFmtId="181" fontId="1" fillId="0" borderId="1" xfId="28" applyNumberFormat="1" applyBorder="1" applyAlignment="1"/>
    <xf numFmtId="0" fontId="7" fillId="0" borderId="1" xfId="0" applyFont="1" applyFill="1" applyBorder="1" applyAlignment="1"/>
    <xf numFmtId="179" fontId="7" fillId="0" borderId="1" xfId="28" applyFont="1" applyBorder="1" applyAlignment="1"/>
  </cellXfs>
  <cellStyles count="32">
    <cellStyle name="Currency 2" xfId="26"/>
    <cellStyle name="Currency 9" xfId="25"/>
    <cellStyle name="Currency_JCP 75 grams MF sheet set 04072011 hellen" xfId="21"/>
    <cellStyle name="Normal 158" xfId="24"/>
    <cellStyle name="Normal 2" xfId="28"/>
    <cellStyle name="Normal 2 18 2" xfId="29"/>
    <cellStyle name="Normal 2 4" xfId="30"/>
    <cellStyle name="Normal 4 28" xfId="19"/>
    <cellStyle name="Normal 4 30" xfId="14"/>
    <cellStyle name="Normal 4 5 12" xfId="20"/>
    <cellStyle name="Normal_2010 NY-showroom sheet set for JCP 0330" xfId="27"/>
    <cellStyle name="Percent 2" xfId="31"/>
    <cellStyle name="Style 1" xfId="1"/>
    <cellStyle name="Style 1 16" xfId="3"/>
    <cellStyle name="Style 1 18 2" xfId="10"/>
    <cellStyle name="Style 1 2 2 4 2 3 2 8" xfId="16"/>
    <cellStyle name="Style 1 2 2 4 5" xfId="6"/>
    <cellStyle name="Style 1 2 4" xfId="2"/>
    <cellStyle name="Style 1 2 4 2" xfId="11"/>
    <cellStyle name="百分比 2" xfId="12"/>
    <cellStyle name="常规" xfId="0" builtinId="0"/>
    <cellStyle name="常规 2 10" xfId="5"/>
    <cellStyle name="常规 2 2 2" xfId="8"/>
    <cellStyle name="常规 2 2 2 12" xfId="18"/>
    <cellStyle name="常规 40" xfId="15"/>
    <cellStyle name="货币 2" xfId="9"/>
    <cellStyle name="货币 2 2" xfId="23"/>
    <cellStyle name="样式 1 2 2 3 16" xfId="17"/>
    <cellStyle name="样式 1 2 2 8" xfId="7"/>
    <cellStyle name="样式 1 2 3 4" xfId="4"/>
    <cellStyle name="样式 1 4 3" xfId="13"/>
    <cellStyle name="样式 1 5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23"/>
  <sheetViews>
    <sheetView tabSelected="1" workbookViewId="0">
      <selection activeCell="I3" activeCellId="1" sqref="I2 I3:I7"/>
    </sheetView>
  </sheetViews>
  <sheetFormatPr defaultRowHeight="12.75"/>
  <cols>
    <col min="1" max="1" width="20" style="2" customWidth="1"/>
    <col min="2" max="2" width="20" style="3" customWidth="1"/>
    <col min="3" max="16384" width="9.140625" style="1"/>
  </cols>
  <sheetData>
    <row r="1" spans="1:47" s="26" customFormat="1" ht="1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76</v>
      </c>
      <c r="L1" s="10" t="s">
        <v>10</v>
      </c>
      <c r="M1" s="10" t="s">
        <v>11</v>
      </c>
      <c r="N1" s="7" t="s">
        <v>12</v>
      </c>
      <c r="O1" s="7" t="s">
        <v>13</v>
      </c>
      <c r="P1" s="10" t="s">
        <v>14</v>
      </c>
      <c r="Q1" s="11" t="s">
        <v>15</v>
      </c>
      <c r="R1" s="12" t="s">
        <v>16</v>
      </c>
      <c r="S1" s="13" t="s">
        <v>17</v>
      </c>
      <c r="T1" s="13" t="s">
        <v>18</v>
      </c>
      <c r="U1" s="13" t="s">
        <v>19</v>
      </c>
      <c r="V1" s="14" t="s">
        <v>20</v>
      </c>
      <c r="W1" s="15" t="s">
        <v>21</v>
      </c>
      <c r="X1" s="16" t="s">
        <v>22</v>
      </c>
      <c r="Y1" s="17" t="s">
        <v>23</v>
      </c>
      <c r="Z1" s="18" t="s">
        <v>24</v>
      </c>
      <c r="AA1" s="6" t="s">
        <v>25</v>
      </c>
      <c r="AB1" s="19" t="s">
        <v>26</v>
      </c>
      <c r="AC1" s="6" t="s">
        <v>27</v>
      </c>
      <c r="AD1" s="20" t="s">
        <v>28</v>
      </c>
      <c r="AE1" s="21" t="s">
        <v>29</v>
      </c>
      <c r="AF1" s="19" t="s">
        <v>30</v>
      </c>
      <c r="AG1" s="22" t="s">
        <v>31</v>
      </c>
      <c r="AH1" s="19" t="s">
        <v>32</v>
      </c>
      <c r="AI1" s="20" t="s">
        <v>33</v>
      </c>
      <c r="AJ1" s="19" t="s">
        <v>34</v>
      </c>
      <c r="AK1" s="20" t="s">
        <v>35</v>
      </c>
      <c r="AL1" s="19" t="s">
        <v>36</v>
      </c>
      <c r="AM1" s="20" t="s">
        <v>37</v>
      </c>
      <c r="AN1" s="19" t="s">
        <v>38</v>
      </c>
      <c r="AO1" s="19" t="s">
        <v>39</v>
      </c>
      <c r="AP1" s="23" t="s">
        <v>40</v>
      </c>
      <c r="AQ1" s="24" t="s">
        <v>41</v>
      </c>
      <c r="AR1" s="25" t="s">
        <v>42</v>
      </c>
      <c r="AS1" s="6" t="s">
        <v>43</v>
      </c>
      <c r="AT1" s="19" t="s">
        <v>44</v>
      </c>
      <c r="AU1" s="19" t="s">
        <v>45</v>
      </c>
    </row>
    <row r="2" spans="1:47" s="26" customFormat="1" ht="15">
      <c r="A2" s="4">
        <v>1</v>
      </c>
      <c r="B2" s="27"/>
      <c r="C2" s="27"/>
      <c r="D2" s="27" t="s">
        <v>46</v>
      </c>
      <c r="E2" s="28" t="s">
        <v>47</v>
      </c>
      <c r="F2" s="27" t="s">
        <v>48</v>
      </c>
      <c r="G2" s="27" t="s">
        <v>49</v>
      </c>
      <c r="H2" s="28" t="s">
        <v>50</v>
      </c>
      <c r="I2" s="44" t="s">
        <v>77</v>
      </c>
      <c r="J2" s="29" t="s">
        <v>51</v>
      </c>
      <c r="K2" s="29" t="s">
        <v>52</v>
      </c>
      <c r="L2" s="28" t="s">
        <v>53</v>
      </c>
      <c r="M2" s="5" t="s">
        <v>54</v>
      </c>
      <c r="N2" s="43" t="s">
        <v>70</v>
      </c>
      <c r="O2" s="30"/>
      <c r="P2" s="28" t="s">
        <v>55</v>
      </c>
      <c r="Q2" s="31">
        <v>5.46</v>
      </c>
      <c r="R2" s="27" t="s">
        <v>56</v>
      </c>
      <c r="S2" s="32">
        <v>52</v>
      </c>
      <c r="T2" s="32">
        <v>32</v>
      </c>
      <c r="U2" s="32">
        <v>25.5</v>
      </c>
      <c r="V2" s="33">
        <v>9.5</v>
      </c>
      <c r="W2" s="34">
        <v>6</v>
      </c>
      <c r="X2" s="35">
        <f t="shared" ref="X2:X7" si="0">IF(S2="","",S2*T2*U2/1000000)</f>
        <v>4.2431999999999997E-2</v>
      </c>
      <c r="Y2" s="33">
        <v>56</v>
      </c>
      <c r="Z2" s="36">
        <f t="shared" ref="Z2:Z7" si="1">IF(W2="","",Y2/X2*W2)</f>
        <v>7918.5520361990957</v>
      </c>
      <c r="AA2" s="37">
        <v>3500</v>
      </c>
      <c r="AB2" s="38">
        <f t="shared" ref="AB2:AB7" si="2">IF(ISERROR(AA2/Z2),"",AA2/Z2)</f>
        <v>0.44199999999999995</v>
      </c>
      <c r="AC2" s="27" t="s">
        <v>57</v>
      </c>
      <c r="AD2" s="39">
        <v>0.314</v>
      </c>
      <c r="AE2" s="38">
        <f t="shared" ref="AE2:AE7" si="3">IF(ISERROR(Q2*AD2),"",Q2*AD2)</f>
        <v>1.71444</v>
      </c>
      <c r="AF2" s="38">
        <f t="shared" ref="AF2:AF7" si="4">IF(ISERROR(Q2+AB2+AE2),"",Q2+AB2+AE2)</f>
        <v>7.6164399999999999</v>
      </c>
      <c r="AG2" s="40">
        <v>0</v>
      </c>
      <c r="AH2" s="38">
        <f t="shared" ref="AH2:AH7" si="5">IF(ISERROR(AR2*AG2),"",AR2*AG2)</f>
        <v>0</v>
      </c>
      <c r="AI2" s="40">
        <v>0</v>
      </c>
      <c r="AJ2" s="38">
        <f t="shared" ref="AJ2:AJ7" si="6">IF(ISERROR(AR2*AI2),"",AR2*AI2)</f>
        <v>0</v>
      </c>
      <c r="AK2" s="40">
        <v>5.5E-2</v>
      </c>
      <c r="AL2" s="38">
        <f t="shared" ref="AL2:AL7" si="7">IF(ISERROR(AR2*AK2),"",AR2*AK2)</f>
        <v>0.53075000000000006</v>
      </c>
      <c r="AM2" s="40">
        <v>0</v>
      </c>
      <c r="AN2" s="38">
        <f t="shared" ref="AN2:AN7" si="8">IF(ISERROR(Q2*AM2),"",Q2*AM2)</f>
        <v>0</v>
      </c>
      <c r="AO2" s="38">
        <f t="shared" ref="AO2:AO7" si="9">AH2+AJ2+AL2+AN2</f>
        <v>0.53075000000000006</v>
      </c>
      <c r="AP2" s="38">
        <f t="shared" ref="AP2:AP7" si="10">IF(ISERROR(AF2+AO2),"",AF2+AO2)</f>
        <v>8.1471900000000002</v>
      </c>
      <c r="AQ2" s="41">
        <f t="shared" ref="AQ2:AQ7" si="11">IF(ISERROR((AR2-AP2)/AR2),"",(AR2-AP2)/AR2)</f>
        <v>0.15573160621761659</v>
      </c>
      <c r="AR2" s="42">
        <v>9.65</v>
      </c>
      <c r="AS2" s="34">
        <v>1580</v>
      </c>
      <c r="AT2" s="38">
        <f t="shared" ref="AT2:AT7" si="12">IF(ISERROR(AP2*AS2),"",AP2*AS2)</f>
        <v>12872.5602</v>
      </c>
      <c r="AU2" s="38">
        <f t="shared" ref="AU2:AU7" si="13">IF(ISERROR(AR2*AS2),"",AR2*AS2)</f>
        <v>15247</v>
      </c>
    </row>
    <row r="3" spans="1:47" s="26" customFormat="1" ht="17.25" customHeight="1">
      <c r="A3" s="4">
        <v>2</v>
      </c>
      <c r="B3" s="27"/>
      <c r="C3" s="27"/>
      <c r="D3" s="27" t="s">
        <v>46</v>
      </c>
      <c r="E3" s="27" t="s">
        <v>58</v>
      </c>
      <c r="F3" s="27" t="s">
        <v>48</v>
      </c>
      <c r="G3" s="27" t="s">
        <v>59</v>
      </c>
      <c r="H3" s="28" t="s">
        <v>50</v>
      </c>
      <c r="I3" s="44" t="s">
        <v>77</v>
      </c>
      <c r="J3" s="29" t="s">
        <v>51</v>
      </c>
      <c r="K3" s="29" t="s">
        <v>52</v>
      </c>
      <c r="L3" s="28" t="s">
        <v>53</v>
      </c>
      <c r="M3" s="5" t="s">
        <v>60</v>
      </c>
      <c r="N3" s="43" t="s">
        <v>71</v>
      </c>
      <c r="O3" s="30"/>
      <c r="P3" s="27" t="s">
        <v>61</v>
      </c>
      <c r="Q3" s="31">
        <v>5.46</v>
      </c>
      <c r="R3" s="27" t="s">
        <v>56</v>
      </c>
      <c r="S3" s="32">
        <v>52</v>
      </c>
      <c r="T3" s="32">
        <v>32</v>
      </c>
      <c r="U3" s="32">
        <v>25.5</v>
      </c>
      <c r="V3" s="33">
        <v>9.5</v>
      </c>
      <c r="W3" s="34">
        <v>6</v>
      </c>
      <c r="X3" s="35">
        <f t="shared" si="0"/>
        <v>4.2431999999999997E-2</v>
      </c>
      <c r="Y3" s="33">
        <v>56</v>
      </c>
      <c r="Z3" s="36">
        <f t="shared" si="1"/>
        <v>7918.5520361990957</v>
      </c>
      <c r="AA3" s="37">
        <v>3500</v>
      </c>
      <c r="AB3" s="38">
        <f t="shared" si="2"/>
        <v>0.44199999999999995</v>
      </c>
      <c r="AC3" s="27" t="s">
        <v>57</v>
      </c>
      <c r="AD3" s="39">
        <v>0.314</v>
      </c>
      <c r="AE3" s="38">
        <f t="shared" si="3"/>
        <v>1.71444</v>
      </c>
      <c r="AF3" s="38">
        <f t="shared" si="4"/>
        <v>7.6164399999999999</v>
      </c>
      <c r="AG3" s="40">
        <v>0</v>
      </c>
      <c r="AH3" s="38">
        <f t="shared" si="5"/>
        <v>0</v>
      </c>
      <c r="AI3" s="40">
        <v>0</v>
      </c>
      <c r="AJ3" s="38">
        <f t="shared" si="6"/>
        <v>0</v>
      </c>
      <c r="AK3" s="40">
        <v>5.5E-2</v>
      </c>
      <c r="AL3" s="38">
        <f t="shared" si="7"/>
        <v>0.53075000000000006</v>
      </c>
      <c r="AM3" s="40">
        <v>0</v>
      </c>
      <c r="AN3" s="38">
        <f t="shared" si="8"/>
        <v>0</v>
      </c>
      <c r="AO3" s="38">
        <f t="shared" si="9"/>
        <v>0.53075000000000006</v>
      </c>
      <c r="AP3" s="38">
        <f t="shared" si="10"/>
        <v>8.1471900000000002</v>
      </c>
      <c r="AQ3" s="41">
        <f t="shared" si="11"/>
        <v>0.15573160621761659</v>
      </c>
      <c r="AR3" s="42">
        <v>9.65</v>
      </c>
      <c r="AS3" s="34">
        <v>1580</v>
      </c>
      <c r="AT3" s="38">
        <f t="shared" si="12"/>
        <v>12872.5602</v>
      </c>
      <c r="AU3" s="38">
        <f t="shared" si="13"/>
        <v>15247</v>
      </c>
    </row>
    <row r="4" spans="1:47" s="26" customFormat="1" ht="16.5" customHeight="1">
      <c r="A4" s="4">
        <v>3</v>
      </c>
      <c r="B4" s="27"/>
      <c r="C4" s="27"/>
      <c r="D4" s="27" t="s">
        <v>46</v>
      </c>
      <c r="E4" s="27" t="s">
        <v>58</v>
      </c>
      <c r="F4" s="27" t="s">
        <v>48</v>
      </c>
      <c r="G4" s="27" t="s">
        <v>62</v>
      </c>
      <c r="H4" s="28" t="s">
        <v>50</v>
      </c>
      <c r="I4" s="44" t="s">
        <v>77</v>
      </c>
      <c r="J4" s="29" t="s">
        <v>51</v>
      </c>
      <c r="K4" s="29" t="s">
        <v>52</v>
      </c>
      <c r="L4" s="28" t="s">
        <v>53</v>
      </c>
      <c r="M4" s="5" t="s">
        <v>63</v>
      </c>
      <c r="N4" s="43" t="s">
        <v>72</v>
      </c>
      <c r="O4" s="30"/>
      <c r="P4" s="27" t="s">
        <v>61</v>
      </c>
      <c r="Q4" s="31">
        <v>5.46</v>
      </c>
      <c r="R4" s="27" t="s">
        <v>56</v>
      </c>
      <c r="S4" s="32">
        <v>52</v>
      </c>
      <c r="T4" s="32">
        <v>32</v>
      </c>
      <c r="U4" s="32">
        <v>25.5</v>
      </c>
      <c r="V4" s="33">
        <v>9.5</v>
      </c>
      <c r="W4" s="34">
        <v>6</v>
      </c>
      <c r="X4" s="35">
        <f t="shared" si="0"/>
        <v>4.2431999999999997E-2</v>
      </c>
      <c r="Y4" s="33">
        <v>56</v>
      </c>
      <c r="Z4" s="36">
        <f t="shared" si="1"/>
        <v>7918.5520361990957</v>
      </c>
      <c r="AA4" s="37">
        <v>3500</v>
      </c>
      <c r="AB4" s="38">
        <f t="shared" si="2"/>
        <v>0.44199999999999995</v>
      </c>
      <c r="AC4" s="27" t="s">
        <v>57</v>
      </c>
      <c r="AD4" s="39">
        <v>0.314</v>
      </c>
      <c r="AE4" s="38">
        <f t="shared" si="3"/>
        <v>1.71444</v>
      </c>
      <c r="AF4" s="38">
        <f t="shared" si="4"/>
        <v>7.6164399999999999</v>
      </c>
      <c r="AG4" s="40">
        <v>0</v>
      </c>
      <c r="AH4" s="38">
        <f t="shared" si="5"/>
        <v>0</v>
      </c>
      <c r="AI4" s="40">
        <v>0</v>
      </c>
      <c r="AJ4" s="38">
        <f t="shared" si="6"/>
        <v>0</v>
      </c>
      <c r="AK4" s="40">
        <v>5.5E-2</v>
      </c>
      <c r="AL4" s="38">
        <f t="shared" si="7"/>
        <v>0.53075000000000006</v>
      </c>
      <c r="AM4" s="40">
        <v>0</v>
      </c>
      <c r="AN4" s="38">
        <f t="shared" si="8"/>
        <v>0</v>
      </c>
      <c r="AO4" s="38">
        <f t="shared" si="9"/>
        <v>0.53075000000000006</v>
      </c>
      <c r="AP4" s="38">
        <f t="shared" si="10"/>
        <v>8.1471900000000002</v>
      </c>
      <c r="AQ4" s="41">
        <f t="shared" si="11"/>
        <v>0.15573160621761659</v>
      </c>
      <c r="AR4" s="42">
        <v>9.65</v>
      </c>
      <c r="AS4" s="34">
        <v>1580</v>
      </c>
      <c r="AT4" s="38">
        <f t="shared" si="12"/>
        <v>12872.5602</v>
      </c>
      <c r="AU4" s="38">
        <f t="shared" si="13"/>
        <v>15247</v>
      </c>
    </row>
    <row r="5" spans="1:47" s="26" customFormat="1" ht="16.5" customHeight="1">
      <c r="A5" s="4">
        <v>4</v>
      </c>
      <c r="B5" s="27"/>
      <c r="C5" s="27"/>
      <c r="D5" s="27" t="s">
        <v>46</v>
      </c>
      <c r="E5" s="27" t="s">
        <v>58</v>
      </c>
      <c r="F5" s="27" t="s">
        <v>48</v>
      </c>
      <c r="G5" s="27" t="s">
        <v>64</v>
      </c>
      <c r="H5" s="28" t="s">
        <v>50</v>
      </c>
      <c r="I5" s="44" t="s">
        <v>77</v>
      </c>
      <c r="J5" s="29" t="s">
        <v>51</v>
      </c>
      <c r="K5" s="29" t="s">
        <v>52</v>
      </c>
      <c r="L5" s="28" t="s">
        <v>53</v>
      </c>
      <c r="M5" s="5" t="s">
        <v>65</v>
      </c>
      <c r="N5" s="43" t="s">
        <v>73</v>
      </c>
      <c r="O5" s="30"/>
      <c r="P5" s="27" t="s">
        <v>61</v>
      </c>
      <c r="Q5" s="31">
        <v>5.46</v>
      </c>
      <c r="R5" s="27" t="s">
        <v>56</v>
      </c>
      <c r="S5" s="32">
        <v>52</v>
      </c>
      <c r="T5" s="32">
        <v>32</v>
      </c>
      <c r="U5" s="32">
        <v>25.5</v>
      </c>
      <c r="V5" s="33">
        <v>9.5</v>
      </c>
      <c r="W5" s="34">
        <v>6</v>
      </c>
      <c r="X5" s="35">
        <f t="shared" si="0"/>
        <v>4.2431999999999997E-2</v>
      </c>
      <c r="Y5" s="33">
        <v>56</v>
      </c>
      <c r="Z5" s="36">
        <f t="shared" si="1"/>
        <v>7918.5520361990957</v>
      </c>
      <c r="AA5" s="37">
        <v>3500</v>
      </c>
      <c r="AB5" s="38">
        <f t="shared" si="2"/>
        <v>0.44199999999999995</v>
      </c>
      <c r="AC5" s="27" t="s">
        <v>57</v>
      </c>
      <c r="AD5" s="39">
        <v>0.314</v>
      </c>
      <c r="AE5" s="38">
        <f t="shared" si="3"/>
        <v>1.71444</v>
      </c>
      <c r="AF5" s="38">
        <f t="shared" si="4"/>
        <v>7.6164399999999999</v>
      </c>
      <c r="AG5" s="40">
        <v>0</v>
      </c>
      <c r="AH5" s="38">
        <f t="shared" si="5"/>
        <v>0</v>
      </c>
      <c r="AI5" s="40">
        <v>0</v>
      </c>
      <c r="AJ5" s="38">
        <f t="shared" si="6"/>
        <v>0</v>
      </c>
      <c r="AK5" s="40">
        <v>5.5E-2</v>
      </c>
      <c r="AL5" s="38">
        <f t="shared" si="7"/>
        <v>0.53075000000000006</v>
      </c>
      <c r="AM5" s="40">
        <v>0</v>
      </c>
      <c r="AN5" s="38">
        <f t="shared" si="8"/>
        <v>0</v>
      </c>
      <c r="AO5" s="38">
        <f t="shared" si="9"/>
        <v>0.53075000000000006</v>
      </c>
      <c r="AP5" s="38">
        <f t="shared" si="10"/>
        <v>8.1471900000000002</v>
      </c>
      <c r="AQ5" s="41">
        <f t="shared" si="11"/>
        <v>0.15573160621761659</v>
      </c>
      <c r="AR5" s="42">
        <v>9.65</v>
      </c>
      <c r="AS5" s="34">
        <v>1580</v>
      </c>
      <c r="AT5" s="38">
        <f t="shared" si="12"/>
        <v>12872.5602</v>
      </c>
      <c r="AU5" s="38">
        <f t="shared" si="13"/>
        <v>15247</v>
      </c>
    </row>
    <row r="6" spans="1:47" s="26" customFormat="1" ht="16.5" customHeight="1">
      <c r="A6" s="4">
        <v>5</v>
      </c>
      <c r="B6" s="27"/>
      <c r="C6" s="27"/>
      <c r="D6" s="27" t="s">
        <v>46</v>
      </c>
      <c r="E6" s="27" t="s">
        <v>58</v>
      </c>
      <c r="F6" s="27" t="s">
        <v>48</v>
      </c>
      <c r="G6" s="27" t="s">
        <v>66</v>
      </c>
      <c r="H6" s="28" t="s">
        <v>50</v>
      </c>
      <c r="I6" s="44" t="s">
        <v>77</v>
      </c>
      <c r="J6" s="29" t="s">
        <v>51</v>
      </c>
      <c r="K6" s="29" t="s">
        <v>52</v>
      </c>
      <c r="L6" s="28" t="s">
        <v>53</v>
      </c>
      <c r="M6" s="5" t="s">
        <v>67</v>
      </c>
      <c r="N6" s="43" t="s">
        <v>74</v>
      </c>
      <c r="O6" s="30"/>
      <c r="P6" s="27" t="s">
        <v>61</v>
      </c>
      <c r="Q6" s="31">
        <v>5.46</v>
      </c>
      <c r="R6" s="27" t="s">
        <v>56</v>
      </c>
      <c r="S6" s="32">
        <v>52</v>
      </c>
      <c r="T6" s="32">
        <v>32</v>
      </c>
      <c r="U6" s="32">
        <v>25.5</v>
      </c>
      <c r="V6" s="33">
        <v>9.5</v>
      </c>
      <c r="W6" s="34">
        <v>6</v>
      </c>
      <c r="X6" s="35">
        <f t="shared" si="0"/>
        <v>4.2431999999999997E-2</v>
      </c>
      <c r="Y6" s="33">
        <v>56</v>
      </c>
      <c r="Z6" s="36">
        <f t="shared" si="1"/>
        <v>7918.5520361990957</v>
      </c>
      <c r="AA6" s="37">
        <v>3500</v>
      </c>
      <c r="AB6" s="38">
        <f t="shared" si="2"/>
        <v>0.44199999999999995</v>
      </c>
      <c r="AC6" s="27" t="s">
        <v>57</v>
      </c>
      <c r="AD6" s="39">
        <v>0.314</v>
      </c>
      <c r="AE6" s="38">
        <f t="shared" si="3"/>
        <v>1.71444</v>
      </c>
      <c r="AF6" s="38">
        <f t="shared" si="4"/>
        <v>7.6164399999999999</v>
      </c>
      <c r="AG6" s="40">
        <v>0</v>
      </c>
      <c r="AH6" s="38">
        <f t="shared" si="5"/>
        <v>0</v>
      </c>
      <c r="AI6" s="40">
        <v>0</v>
      </c>
      <c r="AJ6" s="38">
        <f t="shared" si="6"/>
        <v>0</v>
      </c>
      <c r="AK6" s="40">
        <v>5.5E-2</v>
      </c>
      <c r="AL6" s="38">
        <f t="shared" si="7"/>
        <v>0.53075000000000006</v>
      </c>
      <c r="AM6" s="40">
        <v>0</v>
      </c>
      <c r="AN6" s="38">
        <f t="shared" si="8"/>
        <v>0</v>
      </c>
      <c r="AO6" s="38">
        <f t="shared" si="9"/>
        <v>0.53075000000000006</v>
      </c>
      <c r="AP6" s="38">
        <f t="shared" si="10"/>
        <v>8.1471900000000002</v>
      </c>
      <c r="AQ6" s="41">
        <f t="shared" si="11"/>
        <v>0.15573160621761659</v>
      </c>
      <c r="AR6" s="42">
        <v>9.65</v>
      </c>
      <c r="AS6" s="34">
        <v>1580</v>
      </c>
      <c r="AT6" s="38">
        <f t="shared" si="12"/>
        <v>12872.5602</v>
      </c>
      <c r="AU6" s="38">
        <f t="shared" si="13"/>
        <v>15247</v>
      </c>
    </row>
    <row r="7" spans="1:47" s="26" customFormat="1" ht="16.5" customHeight="1">
      <c r="A7" s="4">
        <v>6</v>
      </c>
      <c r="B7" s="27"/>
      <c r="C7" s="27"/>
      <c r="D7" s="27" t="s">
        <v>46</v>
      </c>
      <c r="E7" s="27" t="s">
        <v>58</v>
      </c>
      <c r="F7" s="27" t="s">
        <v>48</v>
      </c>
      <c r="G7" s="27" t="s">
        <v>68</v>
      </c>
      <c r="H7" s="28" t="s">
        <v>50</v>
      </c>
      <c r="I7" s="44" t="s">
        <v>77</v>
      </c>
      <c r="J7" s="29" t="s">
        <v>51</v>
      </c>
      <c r="K7" s="29" t="s">
        <v>52</v>
      </c>
      <c r="L7" s="28" t="s">
        <v>53</v>
      </c>
      <c r="M7" s="5" t="s">
        <v>69</v>
      </c>
      <c r="N7" s="43" t="s">
        <v>75</v>
      </c>
      <c r="O7" s="30"/>
      <c r="P7" s="27" t="s">
        <v>61</v>
      </c>
      <c r="Q7" s="31">
        <v>5.46</v>
      </c>
      <c r="R7" s="27" t="s">
        <v>56</v>
      </c>
      <c r="S7" s="32">
        <v>52</v>
      </c>
      <c r="T7" s="32">
        <v>32</v>
      </c>
      <c r="U7" s="32">
        <v>25.5</v>
      </c>
      <c r="V7" s="33">
        <v>9.5</v>
      </c>
      <c r="W7" s="34">
        <v>6</v>
      </c>
      <c r="X7" s="35">
        <f t="shared" si="0"/>
        <v>4.2431999999999997E-2</v>
      </c>
      <c r="Y7" s="33">
        <v>56</v>
      </c>
      <c r="Z7" s="36">
        <f t="shared" si="1"/>
        <v>7918.5520361990957</v>
      </c>
      <c r="AA7" s="37">
        <v>3500</v>
      </c>
      <c r="AB7" s="38">
        <f t="shared" si="2"/>
        <v>0.44199999999999995</v>
      </c>
      <c r="AC7" s="27" t="s">
        <v>57</v>
      </c>
      <c r="AD7" s="39">
        <v>0.314</v>
      </c>
      <c r="AE7" s="38">
        <f t="shared" si="3"/>
        <v>1.71444</v>
      </c>
      <c r="AF7" s="38">
        <f t="shared" si="4"/>
        <v>7.6164399999999999</v>
      </c>
      <c r="AG7" s="40">
        <v>0</v>
      </c>
      <c r="AH7" s="38">
        <f t="shared" si="5"/>
        <v>0</v>
      </c>
      <c r="AI7" s="40">
        <v>0</v>
      </c>
      <c r="AJ7" s="38">
        <f t="shared" si="6"/>
        <v>0</v>
      </c>
      <c r="AK7" s="40">
        <v>5.5E-2</v>
      </c>
      <c r="AL7" s="38">
        <f t="shared" si="7"/>
        <v>0.53075000000000006</v>
      </c>
      <c r="AM7" s="40">
        <v>0</v>
      </c>
      <c r="AN7" s="38">
        <f t="shared" si="8"/>
        <v>0</v>
      </c>
      <c r="AO7" s="38">
        <f t="shared" si="9"/>
        <v>0.53075000000000006</v>
      </c>
      <c r="AP7" s="38">
        <f t="shared" si="10"/>
        <v>8.1471900000000002</v>
      </c>
      <c r="AQ7" s="41">
        <f t="shared" si="11"/>
        <v>0.15573160621761659</v>
      </c>
      <c r="AR7" s="42">
        <v>9.65</v>
      </c>
      <c r="AS7" s="34">
        <v>1580</v>
      </c>
      <c r="AT7" s="38">
        <f t="shared" si="12"/>
        <v>12872.5602</v>
      </c>
      <c r="AU7" s="38">
        <f t="shared" si="13"/>
        <v>15247</v>
      </c>
    </row>
    <row r="8" spans="1:47" ht="15">
      <c r="A8"/>
      <c r="B8"/>
    </row>
    <row r="9" spans="1:47" ht="15">
      <c r="A9"/>
      <c r="B9"/>
    </row>
    <row r="10" spans="1:47" ht="15">
      <c r="A10"/>
      <c r="B10"/>
    </row>
    <row r="11" spans="1:47" ht="15">
      <c r="A11"/>
      <c r="B11"/>
    </row>
    <row r="12" spans="1:47" ht="15">
      <c r="A12"/>
      <c r="B12"/>
    </row>
    <row r="13" spans="1:47" ht="15">
      <c r="A13"/>
      <c r="B13"/>
    </row>
    <row r="14" spans="1:47" ht="15">
      <c r="A14"/>
      <c r="B14"/>
    </row>
    <row r="15" spans="1:47" ht="15">
      <c r="A15"/>
      <c r="B15"/>
    </row>
    <row r="16" spans="1:47" ht="15">
      <c r="A16"/>
      <c r="B16"/>
    </row>
    <row r="17" spans="1:2" ht="15">
      <c r="A17"/>
      <c r="B17"/>
    </row>
    <row r="18" spans="1:2" ht="15">
      <c r="A18"/>
      <c r="B18"/>
    </row>
    <row r="19" spans="1:2" ht="15">
      <c r="A19"/>
      <c r="B19"/>
    </row>
    <row r="20" spans="1:2" ht="15">
      <c r="A20"/>
      <c r="B20"/>
    </row>
    <row r="21" spans="1:2" ht="15">
      <c r="A21"/>
      <c r="B21"/>
    </row>
    <row r="22" spans="1:2" ht="15">
      <c r="A22"/>
      <c r="B22"/>
    </row>
    <row r="23" spans="1:2" ht="15">
      <c r="A23"/>
      <c r="B23"/>
    </row>
  </sheetData>
  <protectedRanges>
    <protectedRange sqref="AB2:AB7 X2:Z7 AE2:AQ7 V2:V7 O2:R7 A2:M7" name="Range1"/>
    <protectedRange sqref="AA2:AA7" name="Range1_3"/>
    <protectedRange sqref="AC2:AD7" name="Range1_4"/>
    <protectedRange sqref="AS2:AS7" name="Range1_6"/>
  </protectedRanges>
  <phoneticPr fontId="2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2025-11-20T07:46:15Z</dcterms:created>
  <dcterms:modified xsi:type="dcterms:W3CDTF">2025-11-20T08:38:42Z</dcterms:modified>
</cp:coreProperties>
</file>