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  <c r="AC3" i="1" s="1"/>
  <c r="AE3" i="1" s="1"/>
  <c r="U3" i="1"/>
  <c r="S3" i="1"/>
  <c r="T3" i="1" s="1"/>
  <c r="AX2" i="1"/>
  <c r="AB2" i="1"/>
  <c r="AC2" i="1" s="1"/>
  <c r="AE2" i="1" s="1"/>
  <c r="U2" i="1"/>
  <c r="S2" i="1"/>
  <c r="AH2" i="1" s="1"/>
  <c r="T2" i="1" l="1"/>
  <c r="AI2" i="1" s="1"/>
  <c r="AW2" i="1" s="1"/>
  <c r="AH3" i="1"/>
  <c r="AI3" i="1" s="1"/>
  <c r="AW3" i="1" l="1"/>
  <c r="AK2" i="1"/>
  <c r="AM2" i="1"/>
  <c r="AS2" i="1"/>
  <c r="AO2" i="1"/>
  <c r="AT2" i="1" l="1"/>
  <c r="AU2" i="1" s="1"/>
  <c r="AV2" i="1" s="1"/>
  <c r="AS3" i="1"/>
  <c r="AM3" i="1"/>
  <c r="AO3" i="1"/>
  <c r="AK3" i="1"/>
  <c r="AT3" i="1" l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<sst xmlns="http://schemas.openxmlformats.org/spreadsheetml/2006/main" count="79" uniqueCount="68">
  <si>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</si>
  <si>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</si>
  <si>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</si>
  <si>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</si>
  <si>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</si>
  <si>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</si>
  <si>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</si>
  <si>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</si>
  <si>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</si>
  <si>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</si>
  <si>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</si>
  <si>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</si>
  <si>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</si>
  <si>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</si>
  <si>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</si>
  <si>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</si>
  <si>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</si>
  <si>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</si>
  <si>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</si>
  <si>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</si>
  <si>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</si>
  <si>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</si>
  <si>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</si>
  <si>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</si>
  <si>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</si>
  <si>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</si>
  <si>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</si>
  <si>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</si>
  <si>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</si>
  <si>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</si>
  <si>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</si>
  <si>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</si>
  <si>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</si>
  <si>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</si>
  <si>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</si>
  <si>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</si>
  <si>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</si>
  <si>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</si>
  <si>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</si>
  <si>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</si>
  <si>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</si>
  <si>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</si>
  <si>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</si>
  <si>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</si>
  <si>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</si>
  <si>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</si>
  <si>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</si>
  <si>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</si>
  <si>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</si>
  <si>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</si>
  <si>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</si>
  <si>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</si>
  <si>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</si>
  <si>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</si>
  <si>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Twin/Twin XL: 66x90"/20x26"(1)</t>
  </si>
  <si>
    <t>Neutral</t>
  </si>
  <si>
    <t>Set</t>
  </si>
  <si>
    <t>Compressed/Knocked Down</t>
  </si>
  <si>
    <t>9404.40.9022</t>
    <phoneticPr fontId="9" type="noConversion"/>
  </si>
  <si>
    <t>Mina</t>
    <phoneticPr fontId="9" type="noConversion"/>
  </si>
  <si>
    <t>King/Cal King: 104x90"/20x36"(2)</t>
  </si>
  <si>
    <t>DUVET&amp;DUVET SET(12)</t>
  </si>
  <si>
    <t>100% Polyester Waffle Duvet Mini Set</t>
  </si>
  <si>
    <t>3pcs Waffle Duvet Mini Set</t>
    <phoneticPr fontId="9" type="noConversion"/>
  </si>
  <si>
    <t>Duvet/sham:100% poly waffle face, 85gsm MF reverse.</t>
  </si>
  <si>
    <t>100% Polyester Waffle</t>
    <phoneticPr fontId="9" type="noConversion"/>
  </si>
  <si>
    <t>RH10-0471</t>
  </si>
  <si>
    <t>RH10-0472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</si>
</sst>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2" fontId="3" fillId="5" borderId="1" xfId="1" applyNumberFormat="1" applyFont="1" applyFill="1" applyBorder="1" applyAlignment="1">
      <alignment horizontal="center" wrapText="1"/>
    </xf>
    <xf numFmtId="177" fontId="1" fillId="5" borderId="1" xfId="1" applyNumberFormat="1" applyFill="1" applyBorder="1" applyAlignment="1">
      <alignment horizontal="center" wrapText="1"/>
    </xf>
    <xf numFmtId="176" fontId="1" fillId="5" borderId="1" xfId="1" applyFill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6" fillId="5" borderId="1" xfId="0" applyFont="1" applyFill="1" applyBorder="1"/>
    <xf numFmtId="2" fontId="1" fillId="5" borderId="1" xfId="1" applyNumberFormat="1" applyFill="1" applyBorder="1" applyAlignment="1">
      <alignment wrapText="1"/>
    </xf>
    <xf numFmtId="178" fontId="0" fillId="5" borderId="1" xfId="3" applyNumberFormat="1" applyFont="1" applyFill="1" applyBorder="1" applyAlignment="1">
      <alignment wrapText="1"/>
    </xf>
    <xf numFmtId="17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wrapText="1"/>
    </xf>
    <xf numFmtId="180" fontId="1" fillId="5" borderId="1" xfId="1" applyNumberFormat="1" applyFill="1" applyBorder="1" applyAlignment="1">
      <alignment wrapText="1"/>
    </xf>
    <xf numFmtId="181" fontId="1" fillId="5" borderId="1" xfId="1" applyNumberFormat="1" applyFill="1" applyBorder="1" applyAlignment="1">
      <alignment wrapText="1"/>
    </xf>
    <xf numFmtId="178" fontId="1" fillId="5" borderId="1" xfId="1" applyNumberFormat="1" applyFill="1" applyBorder="1" applyAlignment="1">
      <alignment wrapText="1"/>
    </xf>
    <xf numFmtId="10" fontId="1" fillId="5" borderId="1" xfId="1" applyNumberFormat="1" applyFill="1" applyBorder="1" applyAlignment="1">
      <alignment wrapText="1"/>
    </xf>
    <xf numFmtId="178" fontId="3" fillId="5" borderId="1" xfId="1" applyNumberFormat="1" applyFont="1" applyFill="1" applyBorder="1" applyAlignment="1">
      <alignment wrapText="1"/>
    </xf>
    <xf numFmtId="10" fontId="0" fillId="5" borderId="1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ina%20Mini%20Set%20Commitment%20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comforte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zoomScale="90" zoomScaleNormal="90" workbookViewId="0">
      <selection activeCell="E15" sqref="E15"/>
    </sheetView>
  </sheetViews>
  <sheetFormatPr defaultColWidth="9.28515625" defaultRowHeight="15" x14ac:dyDescent="0.25"/>
  <cols>
    <col min="1" max="1" width="10.28515625" style="1" customWidth="1"/>
    <col min="2" max="2" width="19.28515625" style="2" customWidth="1"/>
    <col min="3" max="3" width="8.425781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5.710937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s="51" customFormat="1" ht="66" customHeight="1" x14ac:dyDescent="0.25">
      <c r="A2" s="37">
        <v>2</v>
      </c>
      <c r="B2" s="38"/>
      <c r="C2" s="38"/>
      <c r="D2" s="38" t="s">
        <v>53</v>
      </c>
      <c r="E2" s="38"/>
      <c r="F2" s="38" t="s">
        <v>61</v>
      </c>
      <c r="G2" s="39" t="s">
        <v>59</v>
      </c>
      <c r="H2" s="38" t="s">
        <v>62</v>
      </c>
      <c r="I2" s="38" t="s">
        <v>63</v>
      </c>
      <c r="J2" s="38" t="s">
        <v>64</v>
      </c>
      <c r="K2" s="38" t="s">
        <v>65</v>
      </c>
      <c r="L2" s="38" t="s">
        <v>54</v>
      </c>
      <c r="M2" s="38" t="s">
        <v>55</v>
      </c>
      <c r="N2" s="40" t="s">
        <v>66</v>
      </c>
      <c r="O2" s="40"/>
      <c r="P2" s="38" t="s">
        <v>56</v>
      </c>
      <c r="Q2" s="38">
        <v>46.4</v>
      </c>
      <c r="R2" s="41">
        <v>8</v>
      </c>
      <c r="S2" s="42">
        <f t="shared" ref="S2:S3" si="0">IF(ISERROR(Q2/R2),"",Q2/R2)</f>
        <v>5.8</v>
      </c>
      <c r="T2" s="42">
        <f t="shared" ref="T2:T3" si="1">S2</f>
        <v>5.8</v>
      </c>
      <c r="U2" s="36">
        <f t="shared" ref="U2:U3" si="2">Q2</f>
        <v>46.4</v>
      </c>
      <c r="V2" s="38" t="s">
        <v>57</v>
      </c>
      <c r="W2" s="43">
        <v>42</v>
      </c>
      <c r="X2" s="43">
        <v>30</v>
      </c>
      <c r="Y2" s="43">
        <v>25.5</v>
      </c>
      <c r="Z2" s="41">
        <v>5.9</v>
      </c>
      <c r="AA2" s="44">
        <v>4</v>
      </c>
      <c r="AB2" s="45">
        <f t="shared" ref="AB2:AB3" si="3">IF(W2="","",W2*X2*Y2/1000000)</f>
        <v>3.2129999999999999E-2</v>
      </c>
      <c r="AC2" s="44">
        <f t="shared" ref="AC2:AC3" si="4">IF(AA2="","",65/AB2*AA2)</f>
        <v>8092.1257391845629</v>
      </c>
      <c r="AD2" s="46">
        <v>4000</v>
      </c>
      <c r="AE2" s="47">
        <f t="shared" ref="AE2:AE3" si="5">IF(ISERROR(AD2/AC2),"",AD2/AC2)</f>
        <v>0.49430769230769228</v>
      </c>
      <c r="AF2" s="38" t="s">
        <v>58</v>
      </c>
      <c r="AG2" s="48">
        <v>0.42799999999999999</v>
      </c>
      <c r="AH2" s="47">
        <f t="shared" ref="AH2:AH3" si="6">IF(ISERROR(S2*AG2),"",S2*AG2)</f>
        <v>2.4823999999999997</v>
      </c>
      <c r="AI2" s="47">
        <f>IF(ISERROR(T2+AE2+AH2),"",T2+AE2+AH2)</f>
        <v>8.7767076923076921</v>
      </c>
      <c r="AJ2" s="48">
        <v>0</v>
      </c>
      <c r="AK2" s="47">
        <f t="shared" ref="AK2:AK3" si="7">IF(ISERROR(AW2*AJ2),"",AW2*AJ2)</f>
        <v>0</v>
      </c>
      <c r="AL2" s="48">
        <v>0</v>
      </c>
      <c r="AM2" s="47">
        <f t="shared" ref="AM2:AM3" si="8">IF(ISERROR(AW2*AL2),"",AW2*AL2)</f>
        <v>0</v>
      </c>
      <c r="AN2" s="48">
        <v>0</v>
      </c>
      <c r="AO2" s="47">
        <f t="shared" ref="AO2:AO3" si="9">IF(ISERROR(AW2*AN2),"",AW2*AN2)</f>
        <v>0</v>
      </c>
      <c r="AP2" s="47">
        <v>0</v>
      </c>
      <c r="AQ2" s="46">
        <v>0</v>
      </c>
      <c r="AR2" s="48">
        <v>0</v>
      </c>
      <c r="AS2" s="47">
        <f t="shared" ref="AS2:AS3" si="10">IF(ISERROR(AW2*AR2),"",AW2*AR2)</f>
        <v>0</v>
      </c>
      <c r="AT2" s="47">
        <f t="shared" ref="AT2:AT3" si="11">IF(ISERROR(AK2+AM2+AO2+AP2+AS2),"",AK2+AM2+AO2+AP2+AS2)</f>
        <v>0</v>
      </c>
      <c r="AU2" s="49">
        <f t="shared" ref="AU2:AU3" si="12">IF(ISERROR(AI2+AT2),"",AI2+AT2)</f>
        <v>8.7767076923076921</v>
      </c>
      <c r="AV2" s="50">
        <f t="shared" ref="AV2:AV3" si="13">IF(ISERROR((AW2-AU2)/AW2),"",(AW2-AU2)/AW2)</f>
        <v>0</v>
      </c>
      <c r="AW2" s="49">
        <f t="shared" ref="AW2:AW3" si="14">AI2</f>
        <v>8.7767076923076921</v>
      </c>
      <c r="AX2" s="47">
        <f>IF(ISERROR(AY2*(1-AZ2)),"",AY2*(1-AZ2))</f>
        <v>22.99</v>
      </c>
      <c r="AY2" s="47">
        <v>22.99</v>
      </c>
      <c r="AZ2" s="48"/>
      <c r="BA2" s="44">
        <v>28</v>
      </c>
    </row>
    <row r="3" spans="1:53" s="51" customFormat="1" ht="81.599999999999994" customHeight="1" x14ac:dyDescent="0.25">
      <c r="A3" s="37">
        <v>3</v>
      </c>
      <c r="B3" s="38"/>
      <c r="C3" s="38"/>
      <c r="D3" s="38" t="s">
        <v>53</v>
      </c>
      <c r="E3" s="38"/>
      <c r="F3" s="38" t="s">
        <v>61</v>
      </c>
      <c r="G3" s="39" t="s">
        <v>59</v>
      </c>
      <c r="H3" s="38" t="s">
        <v>62</v>
      </c>
      <c r="I3" s="38" t="s">
        <v>63</v>
      </c>
      <c r="J3" s="38" t="s">
        <v>64</v>
      </c>
      <c r="K3" s="38" t="s">
        <v>65</v>
      </c>
      <c r="L3" s="38" t="s">
        <v>60</v>
      </c>
      <c r="M3" s="38" t="s">
        <v>55</v>
      </c>
      <c r="N3" s="40" t="s">
        <v>67</v>
      </c>
      <c r="O3" s="40"/>
      <c r="P3" s="38" t="s">
        <v>56</v>
      </c>
      <c r="Q3" s="38">
        <v>73</v>
      </c>
      <c r="R3" s="41">
        <v>8</v>
      </c>
      <c r="S3" s="42">
        <f t="shared" si="0"/>
        <v>9.125</v>
      </c>
      <c r="T3" s="42">
        <f t="shared" si="1"/>
        <v>9.125</v>
      </c>
      <c r="U3" s="36">
        <f t="shared" si="2"/>
        <v>73</v>
      </c>
      <c r="V3" s="38" t="s">
        <v>57</v>
      </c>
      <c r="W3" s="43">
        <v>58</v>
      </c>
      <c r="X3" s="43">
        <v>30</v>
      </c>
      <c r="Y3" s="43">
        <v>25.5</v>
      </c>
      <c r="Z3" s="41">
        <v>9.6199999999999992</v>
      </c>
      <c r="AA3" s="44">
        <v>4</v>
      </c>
      <c r="AB3" s="45">
        <f t="shared" si="3"/>
        <v>4.437E-2</v>
      </c>
      <c r="AC3" s="44">
        <f t="shared" si="4"/>
        <v>5859.8151904439937</v>
      </c>
      <c r="AD3" s="46">
        <v>4000</v>
      </c>
      <c r="AE3" s="47">
        <f t="shared" si="5"/>
        <v>0.68261538461538462</v>
      </c>
      <c r="AF3" s="38" t="s">
        <v>58</v>
      </c>
      <c r="AG3" s="48">
        <v>0.42799999999999999</v>
      </c>
      <c r="AH3" s="47">
        <f t="shared" si="6"/>
        <v>3.9055</v>
      </c>
      <c r="AI3" s="47">
        <f>IF(ISERROR(T3+AE3+AH3),"",T3+AE3+AH3)</f>
        <v>13.713115384615385</v>
      </c>
      <c r="AJ3" s="48">
        <v>0</v>
      </c>
      <c r="AK3" s="47">
        <f t="shared" si="7"/>
        <v>0</v>
      </c>
      <c r="AL3" s="48">
        <v>0</v>
      </c>
      <c r="AM3" s="47">
        <f t="shared" si="8"/>
        <v>0</v>
      </c>
      <c r="AN3" s="48">
        <v>0</v>
      </c>
      <c r="AO3" s="47">
        <f t="shared" si="9"/>
        <v>0</v>
      </c>
      <c r="AP3" s="47">
        <v>0</v>
      </c>
      <c r="AQ3" s="46">
        <v>0</v>
      </c>
      <c r="AR3" s="48">
        <v>0</v>
      </c>
      <c r="AS3" s="47">
        <f t="shared" si="10"/>
        <v>0</v>
      </c>
      <c r="AT3" s="47">
        <f t="shared" si="11"/>
        <v>0</v>
      </c>
      <c r="AU3" s="49">
        <f t="shared" si="12"/>
        <v>13.713115384615385</v>
      </c>
      <c r="AV3" s="50">
        <f t="shared" si="13"/>
        <v>0</v>
      </c>
      <c r="AW3" s="49">
        <f t="shared" si="14"/>
        <v>13.713115384615385</v>
      </c>
      <c r="AX3" s="47">
        <v>62.99</v>
      </c>
      <c r="AY3" s="47">
        <v>43.99</v>
      </c>
      <c r="AZ3" s="48"/>
      <c r="BA3" s="44">
        <v>360</v>
      </c>
    </row>
  </sheetData>
  <sheetProtection insertRows="0" deleteRows="0" sort="0"/>
  <protectedRanges>
    <protectedRange sqref="R2:V3 A2:G3 Z2:BA3 A4:J250 L4:BA250 L2:M3 O2:P3" name="Range1"/>
    <protectedRange sqref="K4:K248" name="Range1_1"/>
    <protectedRange sqref="H2:J3" name="Range1_4"/>
    <protectedRange sqref="K2:K3" name="Range1_1_2"/>
    <protectedRange sqref="Q2:Q3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P2:P3</xm:sqref>
        </x14:dataValidation>
        <x14:dataValidation type="list" allowBlank="1" showInputMessage="1" showErrorMessage="1">
          <x14:formula1>
            <xm:f>[1]Data!#REF!</xm:f>
          </x14:formula1>
          <xm:sqref>V2:V3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2025-10-23T08:15:18Z</dcterms:created>
  <dcterms:modified xsi:type="dcterms:W3CDTF">2025-10-23T08:15:57Z</dcterms:modified>
</cp:coreProperties>
</file>