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25" i="1" l="1"/>
  <c r="BH25" i="1"/>
  <c r="BG25" i="1"/>
  <c r="BE25" i="1"/>
  <c r="BA25" i="1"/>
  <c r="AU25" i="1"/>
  <c r="AR25" i="1"/>
  <c r="AO25" i="1"/>
  <c r="AM25" i="1"/>
  <c r="AK25" i="1"/>
  <c r="AI25" i="1"/>
  <c r="AH25" i="1"/>
  <c r="AG25" i="1"/>
  <c r="AA25" i="1"/>
  <c r="AC25" i="1" s="1"/>
  <c r="AE25" i="1" s="1"/>
  <c r="BI24" i="1"/>
  <c r="BH24" i="1"/>
  <c r="BG24" i="1"/>
  <c r="BE24" i="1"/>
  <c r="BA24" i="1"/>
  <c r="AU24" i="1"/>
  <c r="AR24" i="1"/>
  <c r="AO24" i="1"/>
  <c r="AM24" i="1"/>
  <c r="AK24" i="1"/>
  <c r="AI24" i="1"/>
  <c r="AG24" i="1"/>
  <c r="AH24" i="1" s="1"/>
  <c r="AA24" i="1"/>
  <c r="AC24" i="1" s="1"/>
  <c r="AE24" i="1" s="1"/>
  <c r="BI23" i="1"/>
  <c r="BH23" i="1"/>
  <c r="BG23" i="1"/>
  <c r="BE23" i="1"/>
  <c r="BA23" i="1"/>
  <c r="AU23" i="1"/>
  <c r="AR23" i="1"/>
  <c r="AO23" i="1"/>
  <c r="AM23" i="1"/>
  <c r="AK23" i="1"/>
  <c r="AI23" i="1"/>
  <c r="AG23" i="1"/>
  <c r="AH23" i="1" s="1"/>
  <c r="AA23" i="1"/>
  <c r="AC23" i="1" s="1"/>
  <c r="AE23" i="1" s="1"/>
  <c r="BI22" i="1"/>
  <c r="BH22" i="1"/>
  <c r="BG22" i="1"/>
  <c r="BE22" i="1"/>
  <c r="BA22" i="1"/>
  <c r="AU22" i="1"/>
  <c r="AR22" i="1"/>
  <c r="AO22" i="1"/>
  <c r="AM22" i="1"/>
  <c r="AK22" i="1"/>
  <c r="AI22" i="1"/>
  <c r="AG22" i="1"/>
  <c r="AH22" i="1" s="1"/>
  <c r="AA22" i="1"/>
  <c r="AC22" i="1" s="1"/>
  <c r="AE22" i="1" s="1"/>
  <c r="BI21" i="1"/>
  <c r="BH21" i="1"/>
  <c r="BG21" i="1"/>
  <c r="BE21" i="1"/>
  <c r="BA21" i="1"/>
  <c r="AU21" i="1"/>
  <c r="AR21" i="1"/>
  <c r="AO21" i="1"/>
  <c r="AM21" i="1"/>
  <c r="AK21" i="1"/>
  <c r="AI21" i="1"/>
  <c r="AG21" i="1"/>
  <c r="AH21" i="1" s="1"/>
  <c r="AA21" i="1"/>
  <c r="AC21" i="1" s="1"/>
  <c r="AE21" i="1" s="1"/>
  <c r="BI20" i="1"/>
  <c r="BH20" i="1"/>
  <c r="BG20" i="1"/>
  <c r="BE20" i="1"/>
  <c r="BA20" i="1"/>
  <c r="AU20" i="1"/>
  <c r="AR20" i="1"/>
  <c r="AO20" i="1"/>
  <c r="AM20" i="1"/>
  <c r="AK20" i="1"/>
  <c r="AI20" i="1"/>
  <c r="AH20" i="1"/>
  <c r="AG20" i="1"/>
  <c r="AA20" i="1"/>
  <c r="AC20" i="1" s="1"/>
  <c r="AE20" i="1" s="1"/>
  <c r="BI19" i="1"/>
  <c r="BH19" i="1"/>
  <c r="BG19" i="1"/>
  <c r="BE19" i="1"/>
  <c r="BA19" i="1"/>
  <c r="AU19" i="1"/>
  <c r="AR19" i="1"/>
  <c r="AO19" i="1"/>
  <c r="AM19" i="1"/>
  <c r="AK19" i="1"/>
  <c r="AV19" i="1" s="1"/>
  <c r="AW19" i="1" s="1"/>
  <c r="AI19" i="1"/>
  <c r="AG19" i="1"/>
  <c r="AH19" i="1" s="1"/>
  <c r="AA19" i="1"/>
  <c r="AC19" i="1" s="1"/>
  <c r="AE19" i="1" s="1"/>
  <c r="BI18" i="1"/>
  <c r="BH18" i="1"/>
  <c r="BG18" i="1"/>
  <c r="BE18" i="1"/>
  <c r="BA18" i="1"/>
  <c r="AU18" i="1"/>
  <c r="AR18" i="1"/>
  <c r="AO18" i="1"/>
  <c r="AM18" i="1"/>
  <c r="AK18" i="1"/>
  <c r="AI18" i="1"/>
  <c r="AH18" i="1"/>
  <c r="AG18" i="1"/>
  <c r="AA18" i="1"/>
  <c r="AC18" i="1" s="1"/>
  <c r="AE18" i="1" s="1"/>
  <c r="BI17" i="1"/>
  <c r="BH17" i="1"/>
  <c r="BG17" i="1"/>
  <c r="BE17" i="1"/>
  <c r="BA17" i="1"/>
  <c r="AU17" i="1"/>
  <c r="AR17" i="1"/>
  <c r="AO17" i="1"/>
  <c r="AM17" i="1"/>
  <c r="AK17" i="1"/>
  <c r="AI17" i="1"/>
  <c r="AH17" i="1"/>
  <c r="AG17" i="1"/>
  <c r="AA17" i="1"/>
  <c r="AC17" i="1" s="1"/>
  <c r="AE17" i="1" s="1"/>
  <c r="BI16" i="1"/>
  <c r="BH16" i="1"/>
  <c r="BG16" i="1"/>
  <c r="BE16" i="1"/>
  <c r="BA16" i="1"/>
  <c r="AU16" i="1"/>
  <c r="AR16" i="1"/>
  <c r="AO16" i="1"/>
  <c r="AM16" i="1"/>
  <c r="AK16" i="1"/>
  <c r="AI16" i="1"/>
  <c r="AG16" i="1"/>
  <c r="AH16" i="1" s="1"/>
  <c r="AA16" i="1"/>
  <c r="AC16" i="1" s="1"/>
  <c r="AE16" i="1" s="1"/>
  <c r="BI15" i="1"/>
  <c r="BH15" i="1"/>
  <c r="BG15" i="1"/>
  <c r="BE15" i="1"/>
  <c r="BA15" i="1"/>
  <c r="AU15" i="1"/>
  <c r="AR15" i="1"/>
  <c r="AO15" i="1"/>
  <c r="AM15" i="1"/>
  <c r="AK15" i="1"/>
  <c r="AI15" i="1"/>
  <c r="AH15" i="1"/>
  <c r="AG15" i="1"/>
  <c r="AA15" i="1"/>
  <c r="AC15" i="1" s="1"/>
  <c r="AE15" i="1" s="1"/>
  <c r="BI14" i="1"/>
  <c r="BH14" i="1"/>
  <c r="BG14" i="1"/>
  <c r="BE14" i="1"/>
  <c r="BA14" i="1"/>
  <c r="AU14" i="1"/>
  <c r="AR14" i="1"/>
  <c r="AO14" i="1"/>
  <c r="AM14" i="1"/>
  <c r="AK14" i="1"/>
  <c r="AI14" i="1"/>
  <c r="AG14" i="1"/>
  <c r="AH14" i="1" s="1"/>
  <c r="AC14" i="1"/>
  <c r="AE14" i="1" s="1"/>
  <c r="AA14" i="1"/>
  <c r="BI13" i="1"/>
  <c r="BH13" i="1"/>
  <c r="BG13" i="1"/>
  <c r="BE13" i="1"/>
  <c r="BA13" i="1"/>
  <c r="AU13" i="1"/>
  <c r="AR13" i="1"/>
  <c r="AO13" i="1"/>
  <c r="AM13" i="1"/>
  <c r="AK13" i="1"/>
  <c r="AI13" i="1"/>
  <c r="AG13" i="1"/>
  <c r="AH13" i="1" s="1"/>
  <c r="AA13" i="1"/>
  <c r="AC13" i="1" s="1"/>
  <c r="AE13" i="1" s="1"/>
  <c r="BI12" i="1"/>
  <c r="BH12" i="1"/>
  <c r="BG12" i="1"/>
  <c r="BE12" i="1"/>
  <c r="BA12" i="1"/>
  <c r="AU12" i="1"/>
  <c r="AR12" i="1"/>
  <c r="AO12" i="1"/>
  <c r="AM12" i="1"/>
  <c r="AK12" i="1"/>
  <c r="AI12" i="1"/>
  <c r="AH12" i="1"/>
  <c r="AG12" i="1"/>
  <c r="AA12" i="1"/>
  <c r="AC12" i="1" s="1"/>
  <c r="AE12" i="1" s="1"/>
  <c r="BI11" i="1"/>
  <c r="BH11" i="1"/>
  <c r="BG11" i="1"/>
  <c r="BE11" i="1"/>
  <c r="BA11" i="1"/>
  <c r="AU11" i="1"/>
  <c r="AR11" i="1"/>
  <c r="AO11" i="1"/>
  <c r="AM11" i="1"/>
  <c r="AK11" i="1"/>
  <c r="AV11" i="1" s="1"/>
  <c r="AW11" i="1" s="1"/>
  <c r="AI11" i="1"/>
  <c r="AG11" i="1"/>
  <c r="AH11" i="1" s="1"/>
  <c r="AC11" i="1"/>
  <c r="AE11" i="1" s="1"/>
  <c r="AA11" i="1"/>
  <c r="BI10" i="1"/>
  <c r="BH10" i="1"/>
  <c r="BG10" i="1"/>
  <c r="BE10" i="1"/>
  <c r="BA10" i="1"/>
  <c r="AU10" i="1"/>
  <c r="AR10" i="1"/>
  <c r="AO10" i="1"/>
  <c r="AM10" i="1"/>
  <c r="AK10" i="1"/>
  <c r="AI10" i="1"/>
  <c r="AH10" i="1"/>
  <c r="AG10" i="1"/>
  <c r="AA10" i="1"/>
  <c r="AC10" i="1" s="1"/>
  <c r="AE10" i="1" s="1"/>
  <c r="BI9" i="1"/>
  <c r="BH9" i="1"/>
  <c r="BG9" i="1"/>
  <c r="BE9" i="1"/>
  <c r="BA9" i="1"/>
  <c r="AU9" i="1"/>
  <c r="AR9" i="1"/>
  <c r="AO9" i="1"/>
  <c r="AM9" i="1"/>
  <c r="AK9" i="1"/>
  <c r="AI9" i="1"/>
  <c r="AG9" i="1"/>
  <c r="AH9" i="1" s="1"/>
  <c r="AA9" i="1"/>
  <c r="AC9" i="1" s="1"/>
  <c r="AE9" i="1" s="1"/>
  <c r="BI8" i="1"/>
  <c r="BH8" i="1"/>
  <c r="BG8" i="1"/>
  <c r="BE8" i="1"/>
  <c r="BA8" i="1"/>
  <c r="AU8" i="1"/>
  <c r="AR8" i="1"/>
  <c r="AO8" i="1"/>
  <c r="AM8" i="1"/>
  <c r="AK8" i="1"/>
  <c r="AI8" i="1"/>
  <c r="AH8" i="1"/>
  <c r="AG8" i="1"/>
  <c r="AA8" i="1"/>
  <c r="AC8" i="1" s="1"/>
  <c r="AE8" i="1" s="1"/>
  <c r="BI7" i="1"/>
  <c r="BH7" i="1"/>
  <c r="BG7" i="1"/>
  <c r="BE7" i="1"/>
  <c r="BA7" i="1"/>
  <c r="AU7" i="1"/>
  <c r="AR7" i="1"/>
  <c r="AO7" i="1"/>
  <c r="AM7" i="1"/>
  <c r="AK7" i="1"/>
  <c r="AI7" i="1"/>
  <c r="AG7" i="1"/>
  <c r="AH7" i="1" s="1"/>
  <c r="AC7" i="1"/>
  <c r="AE7" i="1" s="1"/>
  <c r="AA7" i="1"/>
  <c r="BI6" i="1"/>
  <c r="BH6" i="1"/>
  <c r="BG6" i="1"/>
  <c r="BE6" i="1"/>
  <c r="BA6" i="1"/>
  <c r="AU6" i="1"/>
  <c r="AR6" i="1"/>
  <c r="AO6" i="1"/>
  <c r="AM6" i="1"/>
  <c r="AK6" i="1"/>
  <c r="AI6" i="1"/>
  <c r="AG6" i="1"/>
  <c r="AH6" i="1" s="1"/>
  <c r="AA6" i="1"/>
  <c r="AC6" i="1" s="1"/>
  <c r="AE6" i="1" s="1"/>
  <c r="BI5" i="1"/>
  <c r="BH5" i="1"/>
  <c r="BG5" i="1"/>
  <c r="BE5" i="1"/>
  <c r="BA5" i="1"/>
  <c r="AU5" i="1"/>
  <c r="AR5" i="1"/>
  <c r="AO5" i="1"/>
  <c r="AM5" i="1"/>
  <c r="AK5" i="1"/>
  <c r="AI5" i="1"/>
  <c r="AG5" i="1"/>
  <c r="AH5" i="1" s="1"/>
  <c r="AA5" i="1"/>
  <c r="AC5" i="1" s="1"/>
  <c r="AE5" i="1" s="1"/>
  <c r="BI4" i="1"/>
  <c r="BH4" i="1"/>
  <c r="BG4" i="1"/>
  <c r="BE4" i="1"/>
  <c r="BA4" i="1"/>
  <c r="AU4" i="1"/>
  <c r="AR4" i="1"/>
  <c r="AO4" i="1"/>
  <c r="AM4" i="1"/>
  <c r="AK4" i="1"/>
  <c r="AI4" i="1"/>
  <c r="AH4" i="1"/>
  <c r="AG4" i="1"/>
  <c r="AA4" i="1"/>
  <c r="AC4" i="1" s="1"/>
  <c r="AE4" i="1" s="1"/>
  <c r="BI3" i="1"/>
  <c r="BH3" i="1"/>
  <c r="BG3" i="1"/>
  <c r="BE3" i="1"/>
  <c r="BA3" i="1"/>
  <c r="AU3" i="1"/>
  <c r="AR3" i="1"/>
  <c r="AO3" i="1"/>
  <c r="AM3" i="1"/>
  <c r="AK3" i="1"/>
  <c r="AI3" i="1"/>
  <c r="AG3" i="1"/>
  <c r="AH3" i="1" s="1"/>
  <c r="AC3" i="1"/>
  <c r="AE3" i="1" s="1"/>
  <c r="AA3" i="1"/>
  <c r="BI2" i="1"/>
  <c r="BH2" i="1"/>
  <c r="BG2" i="1"/>
  <c r="BE2" i="1"/>
  <c r="BA2" i="1"/>
  <c r="AU2" i="1"/>
  <c r="AR2" i="1"/>
  <c r="AO2" i="1"/>
  <c r="AM2" i="1"/>
  <c r="AK2" i="1"/>
  <c r="AI2" i="1"/>
  <c r="AG2" i="1"/>
  <c r="AH2" i="1" s="1"/>
  <c r="AA2" i="1"/>
  <c r="AC2" i="1" s="1"/>
  <c r="AE2" i="1" s="1"/>
  <c r="AV7" i="1" l="1"/>
  <c r="AW7" i="1" s="1"/>
  <c r="AV15" i="1"/>
  <c r="AW15" i="1" s="1"/>
  <c r="AX15" i="1" s="1"/>
  <c r="AV23" i="1"/>
  <c r="AW23" i="1" s="1"/>
  <c r="BD11" i="1"/>
  <c r="AX11" i="1"/>
  <c r="BD19" i="1"/>
  <c r="AX19" i="1"/>
  <c r="BD15" i="1"/>
  <c r="BD23" i="1"/>
  <c r="AX23" i="1"/>
  <c r="BD7" i="1"/>
  <c r="AX7" i="1"/>
  <c r="AV3" i="1"/>
  <c r="AW3" i="1" s="1"/>
  <c r="AV5" i="1"/>
  <c r="AW5" i="1" s="1"/>
  <c r="AV20" i="1"/>
  <c r="AW20" i="1" s="1"/>
  <c r="AV24" i="1"/>
  <c r="AW24" i="1" s="1"/>
  <c r="AV8" i="1"/>
  <c r="AW8" i="1" s="1"/>
  <c r="AV12" i="1"/>
  <c r="AW12" i="1" s="1"/>
  <c r="AV16" i="1"/>
  <c r="AW16" i="1" s="1"/>
  <c r="AV9" i="1"/>
  <c r="AW9" i="1" s="1"/>
  <c r="AV13" i="1"/>
  <c r="AW13" i="1" s="1"/>
  <c r="AV17" i="1"/>
  <c r="AW17" i="1" s="1"/>
  <c r="AV21" i="1"/>
  <c r="AW21" i="1" s="1"/>
  <c r="AV25" i="1"/>
  <c r="AW25" i="1" s="1"/>
  <c r="AV2" i="1"/>
  <c r="AW2" i="1" s="1"/>
  <c r="AV4" i="1"/>
  <c r="AW4" i="1" s="1"/>
  <c r="AV6" i="1"/>
  <c r="AW6" i="1" s="1"/>
  <c r="AV10" i="1"/>
  <c r="AW10" i="1" s="1"/>
  <c r="AV14" i="1"/>
  <c r="AW14" i="1" s="1"/>
  <c r="AV18" i="1"/>
  <c r="AW18" i="1" s="1"/>
  <c r="AV22" i="1"/>
  <c r="AW22" i="1" s="1"/>
  <c r="BD17" i="1" l="1"/>
  <c r="AX17" i="1"/>
  <c r="BD12" i="1"/>
  <c r="AX12" i="1"/>
  <c r="BD5" i="1"/>
  <c r="AX5" i="1"/>
  <c r="BD13" i="1"/>
  <c r="AX13" i="1"/>
  <c r="BD8" i="1"/>
  <c r="AX8" i="1"/>
  <c r="BD3" i="1"/>
  <c r="AX3" i="1"/>
  <c r="BD25" i="1"/>
  <c r="AX25" i="1"/>
  <c r="BD9" i="1"/>
  <c r="AX9" i="1"/>
  <c r="BD24" i="1"/>
  <c r="AX24" i="1"/>
  <c r="BD21" i="1"/>
  <c r="AX21" i="1"/>
  <c r="BD16" i="1"/>
  <c r="AX16" i="1"/>
  <c r="BD20" i="1"/>
  <c r="AX20" i="1"/>
  <c r="BD18" i="1"/>
  <c r="AX18" i="1"/>
  <c r="BD4" i="1"/>
  <c r="AX4" i="1"/>
  <c r="BD14" i="1"/>
  <c r="AX14" i="1"/>
  <c r="BD2" i="1"/>
  <c r="AX2" i="1"/>
  <c r="BD10" i="1"/>
  <c r="AX10" i="1"/>
  <c r="BD22" i="1"/>
  <c r="AX22" i="1"/>
  <c r="BD6" i="1"/>
  <c r="AX6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 xml:space="preserve">[Container Volumn]/[Cubic Meter per Carton]
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Container]/[Case Pack]</t>
        </r>
      </text>
    </comment>
    <comment ref="AH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</t>
        </r>
      </text>
    </comment>
    <comment ref="AK1" authorId="0" shapeId="0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>
      <text>
        <r>
          <rPr>
            <sz val="11"/>
            <rFont val="Calibri"/>
            <family val="2"/>
          </rPr>
          <t>[JLA DI Price]*[Rebate/Co-op %]</t>
        </r>
      </text>
    </comment>
    <comment ref="AO1" authorId="0" shapeId="0">
      <text>
        <r>
          <rPr>
            <sz val="11"/>
            <rFont val="Calibri"/>
            <family val="2"/>
          </rPr>
          <t>[JLA DI Price]*[OOD %]</t>
        </r>
      </text>
    </comment>
    <comment ref="AR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U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AV1" authorId="0" shapeId="0">
      <text>
        <r>
          <rPr>
            <sz val="11"/>
            <rFont val="Calibri"/>
            <family val="2"/>
          </rPr>
          <t>[DA $]+[Rebate $]+[OOD $]+[Load 1 $]+[Load 2 $]</t>
        </r>
      </text>
    </comment>
    <comment ref="AW1" authorId="0" shapeId="0">
      <text>
        <r>
          <rPr>
            <sz val="11"/>
            <rFont val="Calibri"/>
            <family val="2"/>
          </rPr>
          <t>[LDP Cost]+[Total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DI Price]-[LDP with Loads $])/[JLA DI Price]</t>
        </r>
      </text>
    </comment>
    <comment ref="BA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E1" authorId="0" shapeId="0">
      <text>
        <r>
          <rPr>
            <sz val="11"/>
            <rFont val="Calibri"/>
            <family val="2"/>
          </rPr>
          <t>[JLA DI Price]*[Quantity]</t>
        </r>
      </text>
    </comment>
    <comment ref="BG1" authorId="0" shapeId="0">
      <text>
        <r>
          <rPr>
            <sz val="11"/>
            <rFont val="Calibri"/>
            <family val="2"/>
          </rPr>
          <t>[ELC]*[Quantity]</t>
        </r>
      </text>
    </comment>
    <comment ref="BH1" authorId="0" shapeId="0">
      <text>
        <r>
          <rPr>
            <sz val="11"/>
            <rFont val="Calibri"/>
            <family val="2"/>
          </rPr>
          <t>[JLA DI Price]*[Quantity]*0.1</t>
        </r>
      </text>
    </comment>
    <comment ref="BI1" authorId="0" shapeId="0">
      <text>
        <r>
          <rPr>
            <sz val="11"/>
            <rFont val="Calibri"/>
            <family val="2"/>
          </rPr>
          <t>[Suggested Price ]*[Quantity]</t>
        </r>
      </text>
    </comment>
  </commentList>
</comments>
</file>

<file path=xl/sharedStrings.xml><?xml version="1.0" encoding="utf-8"?>
<sst xmlns="http://schemas.openxmlformats.org/spreadsheetml/2006/main" count="349" uniqueCount="137">
  <si>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</si>
  <si>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</si>
  <si>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</si>
  <si>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</si>
  <si>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</si>
  <si>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</si>
  <si>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</si>
  <si>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</si>
  <si>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</si>
  <si>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</si>
  <si>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</si>
  <si>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</si>
  <si>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</si>
  <si>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</si>
  <si>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</si>
  <si>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</si>
  <si>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</si>
  <si>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</si>
  <si>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Packaging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</si>
  <si>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</si>
  <si>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</si>
  <si>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</si>
  <si>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</si>
  <si>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</si>
  <si>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</si>
  <si>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</si>
  <si>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</si>
  <si>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</si>
  <si>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Bundles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</si>
  <si>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</si>
  <si>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</si>
  <si>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</si>
  <si>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</si>
  <si>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</si>
  <si>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</si>
  <si>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</si>
  <si>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</si>
  <si>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Rebate/Co-op %</t>
  </si>
  <si>
    <t>Rebate/Co-op $</t>
  </si>
  <si>
    <t>OOD %</t>
  </si>
  <si>
    <t>OOD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</si>
  <si>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</si>
  <si>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</si>
  <si>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</si>
  <si>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</si>
  <si>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</si>
  <si>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</si>
  <si>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</si>
  <si>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</si>
  <si>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</si>
  <si>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DI Price</t>
  </si>
  <si>
    <t>Suggested Retail Price</t>
  </si>
  <si>
    <t>Retail MU% on ELC</t>
  </si>
  <si>
    <t>Additional Customer Price</t>
  </si>
  <si>
    <t>Total Quantity</t>
  </si>
  <si>
    <t>Total JLA Cost</t>
  </si>
  <si>
    <t>Total JLA Sales</t>
  </si>
  <si>
    <t>ELC from IQS</t>
  </si>
  <si>
    <t>Total ELC Cost</t>
  </si>
  <si>
    <t>Total 10% off</t>
  </si>
  <si>
    <t>Total Retail Sales</t>
  </si>
  <si>
    <t>Concierge Collection</t>
  </si>
  <si>
    <t>BATH TOWEL</t>
  </si>
  <si>
    <t>100% Cotton Zero Twist 18pc Bundle 
(4 Bath, 6 Hand, 8 Wash)</t>
    <phoneticPr fontId="1" type="noConversion"/>
  </si>
  <si>
    <t>18pc Zero Twist Bunde</t>
  </si>
  <si>
    <t xml:space="preserve">100% Cotton, 12/1 Zero Twist in pile, 10/1 in weft &amp; 12/1 in ground </t>
  </si>
  <si>
    <t>100% Cotton</t>
    <phoneticPr fontId="1" type="noConversion"/>
  </si>
  <si>
    <t>27"x54”, 500 GSM 
16”x26”, 500 GSM 
12”x12", 500 GSM</t>
  </si>
  <si>
    <t>Bright White</t>
    <phoneticPr fontId="1" type="noConversion"/>
  </si>
  <si>
    <t>Set</t>
  </si>
  <si>
    <t>Normal</t>
  </si>
  <si>
    <t>6302.60.0020</t>
  </si>
  <si>
    <t>100% Cotton Zero Twist 2pk Bath Towels</t>
    <phoneticPr fontId="1" type="noConversion"/>
  </si>
  <si>
    <t xml:space="preserve">2pk Bath Towels
Zero Twist </t>
  </si>
  <si>
    <t>100% Cotton</t>
  </si>
  <si>
    <t xml:space="preserve">27"x54”, 500 GSM 
</t>
  </si>
  <si>
    <t>Bright White</t>
    <phoneticPr fontId="1" type="noConversion"/>
  </si>
  <si>
    <t>100% Cotton Zero Twist 2pk Bath Sheets</t>
    <phoneticPr fontId="1" type="noConversion"/>
  </si>
  <si>
    <t>Zero Twist 2pk Bath Sheets</t>
  </si>
  <si>
    <t xml:space="preserve">35"x60”, 500 GSM 
</t>
  </si>
  <si>
    <t>Bright White</t>
    <phoneticPr fontId="1" type="noConversion"/>
  </si>
  <si>
    <t>100% Cotton Zero Twist 18pc Bundle 
(4 Bath, 6 Hand, 8 Wash)</t>
    <phoneticPr fontId="1" type="noConversion"/>
  </si>
  <si>
    <t>Harbor Mist</t>
    <phoneticPr fontId="1" type="noConversion"/>
  </si>
  <si>
    <t>100% Cotton Zero Twist 2pk Bath Towels</t>
    <phoneticPr fontId="1" type="noConversion"/>
  </si>
  <si>
    <t>Harbor Mist</t>
    <phoneticPr fontId="1" type="noConversion"/>
  </si>
  <si>
    <t>100% Cotton Zero Twist 2pk Bath Sheets</t>
    <phoneticPr fontId="1" type="noConversion"/>
  </si>
  <si>
    <t>Harbor Mist</t>
    <phoneticPr fontId="1" type="noConversion"/>
  </si>
  <si>
    <t>Humus</t>
    <phoneticPr fontId="1" type="noConversion"/>
  </si>
  <si>
    <t>100% Cotton Zero Twist 2pk Bath Towels</t>
    <phoneticPr fontId="1" type="noConversion"/>
  </si>
  <si>
    <t>Humus</t>
    <phoneticPr fontId="1" type="noConversion"/>
  </si>
  <si>
    <t>100% Cotton Zero Twist 2pk Bath Sheets</t>
    <phoneticPr fontId="1" type="noConversion"/>
  </si>
  <si>
    <t>Humus</t>
    <phoneticPr fontId="1" type="noConversion"/>
  </si>
  <si>
    <t>Mauveglow</t>
    <phoneticPr fontId="1" type="noConversion"/>
  </si>
  <si>
    <t>100% Cotton Zero Twist 2pk Bath Towels</t>
    <phoneticPr fontId="1" type="noConversion"/>
  </si>
  <si>
    <t>Mauveglow</t>
    <phoneticPr fontId="1" type="noConversion"/>
  </si>
  <si>
    <t>100% Cotton Zero Twist 18pc Bundle 
(4 Bath, 6 Hand, 8 Wash)</t>
    <phoneticPr fontId="1" type="noConversion"/>
  </si>
  <si>
    <t>Lavender Mist</t>
    <phoneticPr fontId="1" type="noConversion"/>
  </si>
  <si>
    <t>100% Cotton Zero Twist 2pk Bath Towels</t>
    <phoneticPr fontId="1" type="noConversion"/>
  </si>
  <si>
    <t>100% Cotton Zero Twist 2pk Bath Sheets</t>
    <phoneticPr fontId="1" type="noConversion"/>
  </si>
  <si>
    <t>Lavender Mist</t>
    <phoneticPr fontId="1" type="noConversion"/>
  </si>
  <si>
    <t>100% Cotton Zero Twist 18pc Bundle 
(4 Bath, 6 Hand, 8 Wash)</t>
    <phoneticPr fontId="1" type="noConversion"/>
  </si>
  <si>
    <t>Blue Horizon</t>
    <phoneticPr fontId="1" type="noConversion"/>
  </si>
  <si>
    <t>Blue Horizon</t>
    <phoneticPr fontId="1" type="noConversion"/>
  </si>
  <si>
    <t>100% Cotton Zero Twist 2pk Bath Sheets</t>
    <phoneticPr fontId="1" type="noConversion"/>
  </si>
  <si>
    <t>100% Cotton Zero Twist 18pc Bundle 
(4 Bath, 6 Hand, 8 Wash)</t>
    <phoneticPr fontId="1" type="noConversion"/>
  </si>
  <si>
    <t>English Ivy</t>
    <phoneticPr fontId="1" type="noConversion"/>
  </si>
  <si>
    <t>100% Cotton Zero Twist 2pk Bath Towels</t>
    <phoneticPr fontId="1" type="noConversion"/>
  </si>
  <si>
    <t>English Ivy</t>
    <phoneticPr fontId="1" type="noConversion"/>
  </si>
  <si>
    <t>100% Cotton Zero Twist 2pk Bath Sheets</t>
    <phoneticPr fontId="1" type="noConversion"/>
  </si>
  <si>
    <t>English Ivy</t>
    <phoneticPr fontId="1" type="noConversion"/>
  </si>
  <si>
    <t>Black Onyx</t>
    <phoneticPr fontId="1" type="noConversion"/>
  </si>
  <si>
    <t>Black Onyx</t>
    <phoneticPr fontId="1" type="noConversion"/>
  </si>
  <si>
    <t>Black Onyx</t>
    <phoneticPr fontId="1" type="noConversion"/>
  </si>
  <si>
    <t>CC73-0302</t>
    <phoneticPr fontId="1" type="noConversion"/>
  </si>
  <si>
    <t>CC73-0303</t>
  </si>
  <si>
    <t>CC73-0304</t>
  </si>
  <si>
    <t>CC73-0305</t>
  </si>
  <si>
    <t>CC73-0306</t>
  </si>
  <si>
    <t>CC73-0307</t>
  </si>
  <si>
    <t>CC73-0308</t>
  </si>
  <si>
    <t>CC73-0309</t>
  </si>
  <si>
    <t>CC73-0310</t>
  </si>
  <si>
    <t>CC73-0311</t>
  </si>
  <si>
    <t>CC73-0312</t>
  </si>
  <si>
    <t>CC73-0313</t>
  </si>
  <si>
    <t>CC73-0314</t>
  </si>
  <si>
    <t>CC73-0315</t>
  </si>
  <si>
    <t>CC73-0316</t>
  </si>
  <si>
    <t>CC73-0317</t>
  </si>
  <si>
    <t>CC73-0318</t>
  </si>
  <si>
    <t>CC73-0319</t>
  </si>
  <si>
    <t>CC73-0320</t>
  </si>
  <si>
    <t>CC73-0321</t>
  </si>
  <si>
    <t>CC73-0322</t>
  </si>
  <si>
    <t>CC73-0323</t>
  </si>
  <si>
    <t>CC73-0324</t>
  </si>
  <si>
    <t>CC73-0325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</si>
</sst>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$&quot;#,##0.00"/>
    <numFmt numFmtId="177" formatCode="0.000"/>
    <numFmt numFmtId="178" formatCode="0.0"/>
    <numFmt numFmtId="179" formatCode="[$$-409]#,##0.00_);\([$$-409]#,##0.00\)"/>
    <numFmt numFmtId="180" formatCode="0.0%"/>
    <numFmt numFmtId="181" formatCode="_(&quot;$&quot;* #,##0.00_);_(&quot;$&quot;* \(#,##0.00\);_(&quot;$&quot;* &quot;-&quot;??_);_(@_)"/>
    <numFmt numFmtId="182" formatCode="_(* #,##0_);_(* \(#,##0\);_(* &quot;-&quot;??_);_(@_)"/>
    <numFmt numFmtId="183" formatCode="[$$-409]#,##0.00;\-[$$-409]#,##0.00"/>
  </numFmts>
  <fonts count="8" x14ac:knownFonts="1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179" fontId="5" fillId="0" borderId="0"/>
  </cellStyleXfs>
  <cellXfs count="6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3" xfId="0" applyNumberForma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3" xfId="1" applyFont="1" applyFill="1" applyBorder="1" applyAlignment="1">
      <alignment horizontal="center" wrapText="1"/>
    </xf>
    <xf numFmtId="176" fontId="3" fillId="5" borderId="1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78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7" fontId="6" fillId="0" borderId="3" xfId="2" applyNumberFormat="1" applyFont="1" applyBorder="1" applyAlignment="1">
      <alignment wrapText="1"/>
    </xf>
    <xf numFmtId="2" fontId="7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6" fontId="6" fillId="0" borderId="3" xfId="2" applyNumberFormat="1" applyFont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6" fontId="6" fillId="4" borderId="3" xfId="2" applyNumberFormat="1" applyFont="1" applyFill="1" applyBorder="1" applyAlignment="1">
      <alignment wrapText="1"/>
    </xf>
    <xf numFmtId="176" fontId="7" fillId="0" borderId="3" xfId="2" applyNumberFormat="1" applyFont="1" applyBorder="1" applyAlignment="1">
      <alignment wrapText="1"/>
    </xf>
    <xf numFmtId="176" fontId="6" fillId="2" borderId="3" xfId="2" applyNumberFormat="1" applyFont="1" applyFill="1" applyBorder="1" applyAlignment="1">
      <alignment wrapText="1"/>
    </xf>
    <xf numFmtId="10" fontId="6" fillId="2" borderId="3" xfId="2" applyNumberFormat="1" applyFont="1" applyFill="1" applyBorder="1" applyAlignment="1">
      <alignment wrapText="1"/>
    </xf>
    <xf numFmtId="176" fontId="7" fillId="6" borderId="3" xfId="2" applyNumberFormat="1" applyFont="1" applyFill="1" applyBorder="1" applyAlignment="1">
      <alignment wrapText="1"/>
    </xf>
    <xf numFmtId="176" fontId="3" fillId="2" borderId="3" xfId="0" applyNumberFormat="1" applyFont="1" applyFill="1" applyBorder="1" applyAlignment="1">
      <alignment horizontal="center" wrapText="1"/>
    </xf>
    <xf numFmtId="176" fontId="7" fillId="2" borderId="1" xfId="2" applyNumberFormat="1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2" fillId="0" borderId="3" xfId="0" applyFont="1" applyBorder="1"/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179" fontId="2" fillId="0" borderId="3" xfId="0" applyNumberFormat="1" applyFont="1" applyBorder="1" applyAlignment="1">
      <alignment wrapText="1"/>
    </xf>
    <xf numFmtId="0" fontId="2" fillId="0" borderId="3" xfId="1" applyBorder="1"/>
    <xf numFmtId="0" fontId="0" fillId="0" borderId="3" xfId="0" applyBorder="1" applyAlignment="1">
      <alignment wrapText="1"/>
    </xf>
    <xf numFmtId="49" fontId="0" fillId="0" borderId="3" xfId="0" applyNumberFormat="1" applyBorder="1"/>
    <xf numFmtId="0" fontId="0" fillId="0" borderId="1" xfId="0" applyBorder="1"/>
    <xf numFmtId="176" fontId="0" fillId="0" borderId="1" xfId="0" applyNumberFormat="1" applyBorder="1"/>
    <xf numFmtId="178" fontId="0" fillId="0" borderId="3" xfId="0" applyNumberFormat="1" applyBorder="1"/>
    <xf numFmtId="2" fontId="0" fillId="0" borderId="3" xfId="0" applyNumberFormat="1" applyBorder="1"/>
    <xf numFmtId="1" fontId="0" fillId="0" borderId="3" xfId="0" applyNumberFormat="1" applyBorder="1"/>
    <xf numFmtId="177" fontId="0" fillId="7" borderId="3" xfId="0" applyNumberFormat="1" applyFill="1" applyBorder="1"/>
    <xf numFmtId="1" fontId="0" fillId="7" borderId="3" xfId="0" applyNumberFormat="1" applyFill="1" applyBorder="1"/>
    <xf numFmtId="3" fontId="0" fillId="0" borderId="3" xfId="0" applyNumberFormat="1" applyBorder="1"/>
    <xf numFmtId="176" fontId="0" fillId="7" borderId="3" xfId="0" applyNumberFormat="1" applyFill="1" applyBorder="1"/>
    <xf numFmtId="179" fontId="0" fillId="0" borderId="3" xfId="0" applyNumberFormat="1" applyBorder="1"/>
    <xf numFmtId="180" fontId="0" fillId="0" borderId="3" xfId="0" applyNumberFormat="1" applyBorder="1"/>
    <xf numFmtId="10" fontId="0" fillId="0" borderId="3" xfId="0" applyNumberFormat="1" applyBorder="1"/>
    <xf numFmtId="176" fontId="2" fillId="0" borderId="3" xfId="0" applyNumberFormat="1" applyFont="1" applyBorder="1"/>
    <xf numFmtId="10" fontId="0" fillId="7" borderId="3" xfId="3" applyNumberFormat="1" applyFont="1" applyFill="1" applyBorder="1" applyAlignment="1"/>
    <xf numFmtId="176" fontId="0" fillId="0" borderId="3" xfId="0" applyNumberFormat="1" applyBorder="1"/>
    <xf numFmtId="181" fontId="0" fillId="0" borderId="3" xfId="0" applyNumberFormat="1" applyBorder="1"/>
    <xf numFmtId="182" fontId="0" fillId="0" borderId="3" xfId="0" applyNumberFormat="1" applyBorder="1"/>
    <xf numFmtId="176" fontId="5" fillId="0" borderId="3" xfId="4" applyNumberFormat="1" applyBorder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83" fontId="5" fillId="0" borderId="3" xfId="0" applyNumberFormat="1" applyFont="1" applyFill="1" applyBorder="1"/>
  </cellXfs>
  <cellStyles count="5">
    <cellStyle name="Normal 2" xfId="1"/>
    <cellStyle name="Normal 2 18 2" xfId="2"/>
    <cellStyle name="Normal_JCP Softspun sheet quote 100401" xfId="4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SN%20Zero%20Twist%20Bundle_CS_10.8.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5"/>
  <sheetViews>
    <sheetView tabSelected="1" zoomScale="99" zoomScaleNormal="99" workbookViewId="0">
      <selection activeCell="I3" sqref="I3"/>
    </sheetView>
  </sheetViews>
  <sheetFormatPr defaultColWidth="9.28515625" defaultRowHeight="15" x14ac:dyDescent="0.25"/>
  <cols>
    <col min="1" max="1" width="10.28515625" style="1" customWidth="1"/>
    <col min="2" max="2" width="19.28515625" style="2" customWidth="1"/>
    <col min="3" max="3" width="8.42578125" style="2" customWidth="1"/>
    <col min="4" max="4" width="19.7109375" style="2" bestFit="1" customWidth="1"/>
    <col min="5" max="5" width="9.28515625" style="2" customWidth="1"/>
    <col min="6" max="6" width="12.42578125" style="2" bestFit="1" customWidth="1"/>
    <col min="7" max="7" width="9.28515625" style="2" customWidth="1"/>
    <col min="8" max="8" width="19.5703125" style="2" customWidth="1"/>
    <col min="9" max="9" width="20.42578125" style="2" customWidth="1"/>
    <col min="10" max="10" width="32.42578125" style="2" customWidth="1"/>
    <col min="11" max="11" width="12.140625" style="3" bestFit="1" customWidth="1"/>
    <col min="12" max="12" width="22.42578125" style="2" customWidth="1"/>
    <col min="13" max="13" width="14.5703125" style="2" customWidth="1"/>
    <col min="14" max="14" width="6.28515625" style="2" customWidth="1"/>
    <col min="15" max="15" width="8.7109375" style="2" customWidth="1"/>
    <col min="16" max="17" width="15.7109375" style="2" customWidth="1"/>
    <col min="18" max="19" width="8.7109375" style="2" customWidth="1"/>
    <col min="20" max="20" width="8.5703125" style="5" customWidth="1"/>
    <col min="21" max="21" width="9.28515625" style="2" customWidth="1"/>
    <col min="22" max="22" width="8.28515625" style="58" customWidth="1"/>
    <col min="23" max="23" width="8.7109375" style="58" customWidth="1"/>
    <col min="24" max="24" width="7.28515625" style="58" customWidth="1"/>
    <col min="25" max="25" width="9" style="59" customWidth="1"/>
    <col min="26" max="26" width="6.28515625" style="60" customWidth="1"/>
    <col min="27" max="27" width="10" style="61" customWidth="1"/>
    <col min="28" max="28" width="10" style="59" customWidth="1"/>
    <col min="29" max="29" width="9.7109375" style="60" customWidth="1"/>
    <col min="30" max="30" width="11.5703125" style="2" customWidth="1"/>
    <col min="31" max="31" width="8.85546875" style="5" customWidth="1"/>
    <col min="32" max="32" width="7.7109375" style="2" customWidth="1"/>
    <col min="33" max="33" width="8.42578125" style="4" customWidth="1"/>
    <col min="34" max="34" width="9" style="5" customWidth="1"/>
    <col min="35" max="35" width="8.28515625" style="5" customWidth="1"/>
    <col min="36" max="36" width="8.140625" style="4" customWidth="1"/>
    <col min="37" max="37" width="9.28515625" style="5" customWidth="1"/>
    <col min="38" max="38" width="8.140625" style="4" customWidth="1"/>
    <col min="39" max="39" width="9.28515625" style="5" customWidth="1"/>
    <col min="40" max="40" width="8.140625" style="4" customWidth="1"/>
    <col min="41" max="41" width="9.28515625" style="5" customWidth="1"/>
    <col min="42" max="42" width="7" style="5" customWidth="1"/>
    <col min="43" max="43" width="10.42578125" style="4" customWidth="1"/>
    <col min="44" max="44" width="8.7109375" style="5" customWidth="1"/>
    <col min="45" max="45" width="7.5703125" style="5" customWidth="1"/>
    <col min="46" max="46" width="9.28515625" style="4" customWidth="1"/>
    <col min="47" max="47" width="8.28515625" style="5" customWidth="1"/>
    <col min="48" max="48" width="7.7109375" style="5" customWidth="1"/>
    <col min="49" max="49" width="9.7109375" style="5" customWidth="1"/>
    <col min="50" max="50" width="10.42578125" style="5" customWidth="1"/>
    <col min="51" max="51" width="9.7109375" style="5" customWidth="1"/>
    <col min="52" max="52" width="9.28515625" style="2" customWidth="1"/>
    <col min="53" max="53" width="9.28515625" style="2"/>
    <col min="54" max="54" width="10.28515625" style="5" customWidth="1"/>
    <col min="55" max="55" width="13.28515625" style="2" customWidth="1"/>
    <col min="56" max="56" width="11.85546875" style="5" customWidth="1"/>
    <col min="57" max="57" width="11.42578125" style="5" customWidth="1"/>
    <col min="58" max="58" width="9.28515625" style="2"/>
    <col min="59" max="59" width="11.85546875" style="5" customWidth="1"/>
    <col min="60" max="61" width="11.42578125" style="5" customWidth="1"/>
    <col min="62" max="16384" width="9.28515625" style="2"/>
  </cols>
  <sheetData>
    <row r="1" spans="1:61" ht="67.900000000000006" customHeight="1" x14ac:dyDescent="0.2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8" t="s">
        <v>18</v>
      </c>
      <c r="T1" s="13" t="s">
        <v>19</v>
      </c>
      <c r="U1" s="14" t="s">
        <v>20</v>
      </c>
      <c r="V1" s="15" t="s">
        <v>21</v>
      </c>
      <c r="W1" s="15" t="s">
        <v>22</v>
      </c>
      <c r="X1" s="15" t="s">
        <v>23</v>
      </c>
      <c r="Y1" s="16" t="s">
        <v>24</v>
      </c>
      <c r="Z1" s="17" t="s">
        <v>25</v>
      </c>
      <c r="AA1" s="18" t="s">
        <v>26</v>
      </c>
      <c r="AB1" s="19" t="s">
        <v>27</v>
      </c>
      <c r="AC1" s="20" t="s">
        <v>28</v>
      </c>
      <c r="AD1" s="7" t="s">
        <v>29</v>
      </c>
      <c r="AE1" s="21" t="s">
        <v>30</v>
      </c>
      <c r="AF1" s="7" t="s">
        <v>31</v>
      </c>
      <c r="AG1" s="22" t="s">
        <v>32</v>
      </c>
      <c r="AH1" s="23" t="s">
        <v>33</v>
      </c>
      <c r="AI1" s="21" t="s">
        <v>34</v>
      </c>
      <c r="AJ1" s="22" t="s">
        <v>35</v>
      </c>
      <c r="AK1" s="21" t="s">
        <v>36</v>
      </c>
      <c r="AL1" s="22" t="s">
        <v>37</v>
      </c>
      <c r="AM1" s="21" t="s">
        <v>38</v>
      </c>
      <c r="AN1" s="22" t="s">
        <v>39</v>
      </c>
      <c r="AO1" s="21" t="s">
        <v>40</v>
      </c>
      <c r="AP1" s="24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28" t="s">
        <v>51</v>
      </c>
      <c r="BA1" s="26" t="s">
        <v>52</v>
      </c>
      <c r="BB1" s="29" t="s">
        <v>53</v>
      </c>
      <c r="BC1" s="7" t="s">
        <v>54</v>
      </c>
      <c r="BD1" s="21" t="s">
        <v>55</v>
      </c>
      <c r="BE1" s="21" t="s">
        <v>56</v>
      </c>
      <c r="BF1" s="30" t="s">
        <v>57</v>
      </c>
      <c r="BG1" s="21" t="s">
        <v>58</v>
      </c>
      <c r="BH1" s="21" t="s">
        <v>59</v>
      </c>
      <c r="BI1" s="21" t="s">
        <v>60</v>
      </c>
    </row>
    <row r="2" spans="1:61" customFormat="1" ht="59.25" customHeight="1" x14ac:dyDescent="0.25">
      <c r="A2" s="31">
        <v>1</v>
      </c>
      <c r="B2" s="62"/>
      <c r="C2" s="32"/>
      <c r="D2" s="32" t="s">
        <v>61</v>
      </c>
      <c r="E2" s="32"/>
      <c r="F2" s="32" t="s">
        <v>62</v>
      </c>
      <c r="G2" s="33"/>
      <c r="H2" s="34" t="s">
        <v>63</v>
      </c>
      <c r="I2" s="35" t="s">
        <v>64</v>
      </c>
      <c r="J2" s="36" t="s">
        <v>65</v>
      </c>
      <c r="K2" s="37" t="s">
        <v>66</v>
      </c>
      <c r="L2" s="36" t="s">
        <v>67</v>
      </c>
      <c r="M2" s="33" t="s">
        <v>68</v>
      </c>
      <c r="N2" s="32"/>
      <c r="O2" s="38"/>
      <c r="P2" s="65" t="s">
        <v>113</v>
      </c>
      <c r="Q2" s="39"/>
      <c r="R2" s="32" t="s">
        <v>69</v>
      </c>
      <c r="S2" s="40"/>
      <c r="T2" s="41">
        <v>17.45</v>
      </c>
      <c r="U2" s="32" t="s">
        <v>70</v>
      </c>
      <c r="V2" s="42">
        <v>24.1</v>
      </c>
      <c r="W2" s="42">
        <v>35.6</v>
      </c>
      <c r="X2" s="42">
        <v>25.4</v>
      </c>
      <c r="Y2" s="43">
        <v>10</v>
      </c>
      <c r="Z2" s="44">
        <v>1</v>
      </c>
      <c r="AA2" s="45">
        <f>IF(V2="","",V2*W2*X2/1000000)</f>
        <v>2.1792184000000003E-2</v>
      </c>
      <c r="AB2" s="43">
        <v>64</v>
      </c>
      <c r="AC2" s="46">
        <f>IF(AB2="","",AB2/AA2)</f>
        <v>2936.8327653621132</v>
      </c>
      <c r="AD2" s="47">
        <v>3300</v>
      </c>
      <c r="AE2" s="48">
        <f>IF(ISERROR(AD2/AC2/Z2),"",AD2/AC2/Z2)</f>
        <v>1.1236594875000001</v>
      </c>
      <c r="AF2" s="49" t="s">
        <v>71</v>
      </c>
      <c r="AG2" s="50">
        <f t="shared" ref="AG2:AG25" si="0">9.1%+19%</f>
        <v>0.28100000000000003</v>
      </c>
      <c r="AH2" s="48">
        <f>IF(ISERROR(AY2*AG2),"",AY2*AG2)</f>
        <v>5.9010000000000007</v>
      </c>
      <c r="AI2" s="48">
        <f>IF(ISERROR(T2),"",T2)</f>
        <v>17.45</v>
      </c>
      <c r="AJ2" s="51">
        <v>0.01</v>
      </c>
      <c r="AK2" s="48">
        <f t="shared" ref="AK2:AK25" si="1">IF(ISERROR(AY2*AJ2),"",AY2*AJ2)</f>
        <v>0.21</v>
      </c>
      <c r="AL2" s="51">
        <v>0</v>
      </c>
      <c r="AM2" s="48">
        <f>IF(ISERROR(AY2*AL2),"",AY2*AL2)</f>
        <v>0</v>
      </c>
      <c r="AN2" s="51">
        <v>0</v>
      </c>
      <c r="AO2" s="48">
        <f t="shared" ref="AO2:AO25" si="2">IF(ISERROR(AY2*AN2),"",AY2*AN2)</f>
        <v>0</v>
      </c>
      <c r="AP2" s="52">
        <v>0</v>
      </c>
      <c r="AQ2" s="51">
        <v>0</v>
      </c>
      <c r="AR2" s="48">
        <f>IF(ISERROR(AY2*AQ2),"",AY2*AQ2)</f>
        <v>0</v>
      </c>
      <c r="AS2" s="52">
        <v>0</v>
      </c>
      <c r="AT2" s="51">
        <v>0</v>
      </c>
      <c r="AU2" s="48">
        <f t="shared" ref="AU2:AU25" si="3">IF(ISERROR(AY2*AT2),"",AY2*AT2)</f>
        <v>0</v>
      </c>
      <c r="AV2" s="48">
        <f>IF(ISERROR(AK2+AM2+AO2+AR2+AU2),"",AK2+AM2+AO2+AR2+AU2)</f>
        <v>0.21</v>
      </c>
      <c r="AW2" s="48">
        <f>IF(ISERROR(AI2+AV2),"",AI2+AV2)</f>
        <v>17.66</v>
      </c>
      <c r="AX2" s="53">
        <f t="shared" ref="AX2:AX25" si="4">IF(ISERROR((AY2-AW2)/AY2),"",(AY2-AW2)/AY2)</f>
        <v>0.15904761904761905</v>
      </c>
      <c r="AY2" s="54">
        <v>21</v>
      </c>
      <c r="AZ2" s="55">
        <v>79.95</v>
      </c>
      <c r="BA2" s="53">
        <f t="shared" ref="BA2:BA25" si="5">IF(ISERROR((AZ2-BF2)/AZ2),"",(AZ2-BF2)/AZ2)</f>
        <v>0.64953095684803008</v>
      </c>
      <c r="BB2" s="6"/>
      <c r="BC2" s="56"/>
      <c r="BD2" s="48">
        <f t="shared" ref="BD2:BD25" si="6">IF(ISERROR(AW2*BC2),"",AW2*BC2)</f>
        <v>0</v>
      </c>
      <c r="BE2" s="48">
        <f t="shared" ref="BE2:BE25" si="7">IF(ISERROR(AY2*BC2),"",AY2*BC2)</f>
        <v>0</v>
      </c>
      <c r="BF2" s="57">
        <v>28.02</v>
      </c>
      <c r="BG2" s="48">
        <f>IF(ISERROR(BC2*BF2),"",BC2*BF2)</f>
        <v>0</v>
      </c>
      <c r="BH2" s="48">
        <f t="shared" ref="BH2:BH25" si="8">IF(ISERROR(AY2*BC2*0.1),"",AY2*BC2*0.1)</f>
        <v>0</v>
      </c>
      <c r="BI2" s="48">
        <f t="shared" ref="BI2:BI25" si="9">IF(ISERROR(AZ2*BC2),"",AZ2*BC2)</f>
        <v>0</v>
      </c>
    </row>
    <row r="3" spans="1:61" customFormat="1" ht="59.25" customHeight="1" x14ac:dyDescent="0.25">
      <c r="A3" s="31">
        <v>2</v>
      </c>
      <c r="B3" s="63"/>
      <c r="C3" s="32"/>
      <c r="D3" s="32" t="s">
        <v>61</v>
      </c>
      <c r="E3" s="32"/>
      <c r="F3" s="32" t="s">
        <v>62</v>
      </c>
      <c r="G3" s="33"/>
      <c r="H3" s="35" t="s">
        <v>72</v>
      </c>
      <c r="I3" s="35" t="s">
        <v>73</v>
      </c>
      <c r="J3" s="36" t="s">
        <v>65</v>
      </c>
      <c r="K3" s="37" t="s">
        <v>74</v>
      </c>
      <c r="L3" s="36" t="s">
        <v>75</v>
      </c>
      <c r="M3" s="33" t="s">
        <v>76</v>
      </c>
      <c r="N3" s="32"/>
      <c r="O3" s="38"/>
      <c r="P3" s="65" t="s">
        <v>114</v>
      </c>
      <c r="Q3" s="39"/>
      <c r="R3" s="32" t="s">
        <v>69</v>
      </c>
      <c r="S3" s="40"/>
      <c r="T3" s="41">
        <v>5.4</v>
      </c>
      <c r="U3" s="32" t="s">
        <v>70</v>
      </c>
      <c r="V3" s="42">
        <v>24.1</v>
      </c>
      <c r="W3" s="42">
        <v>35.6</v>
      </c>
      <c r="X3" s="42">
        <v>8.9</v>
      </c>
      <c r="Y3" s="43">
        <v>10</v>
      </c>
      <c r="Z3" s="32">
        <v>1</v>
      </c>
      <c r="AA3" s="45">
        <f t="shared" ref="AA3:AA4" si="10">IF(V3="","",V3*W3*X3/1000000)</f>
        <v>7.635844000000001E-3</v>
      </c>
      <c r="AB3" s="43">
        <v>64</v>
      </c>
      <c r="AC3" s="46">
        <f t="shared" ref="AC3:AC4" si="11">IF(AB3="","",AB3/AA3)</f>
        <v>8381.5227236177161</v>
      </c>
      <c r="AD3" s="47">
        <v>3300</v>
      </c>
      <c r="AE3" s="48">
        <f t="shared" ref="AE3:AE4" si="12">IF(ISERROR(AD3/AC3/Z3),"",AD3/AC3/Z3)</f>
        <v>0.39372320625000001</v>
      </c>
      <c r="AF3" s="49" t="s">
        <v>71</v>
      </c>
      <c r="AG3" s="50">
        <f t="shared" si="0"/>
        <v>0.28100000000000003</v>
      </c>
      <c r="AH3" s="48">
        <f t="shared" ref="AH3:AH4" si="13">IF(ISERROR(AY3*AG3),"",AY3*AG3)</f>
        <v>1.7281500000000003</v>
      </c>
      <c r="AI3" s="48">
        <f t="shared" ref="AI3:AI4" si="14">IF(ISERROR(T3),"",T3)</f>
        <v>5.4</v>
      </c>
      <c r="AJ3" s="51">
        <v>0.01</v>
      </c>
      <c r="AK3" s="48">
        <f t="shared" si="1"/>
        <v>6.1500000000000006E-2</v>
      </c>
      <c r="AL3" s="51">
        <v>0</v>
      </c>
      <c r="AM3" s="48">
        <f t="shared" ref="AM3:AM4" si="15">IF(ISERROR(AY3*AL3),"",AY3*AL3)</f>
        <v>0</v>
      </c>
      <c r="AN3" s="51">
        <v>0</v>
      </c>
      <c r="AO3" s="48">
        <f t="shared" si="2"/>
        <v>0</v>
      </c>
      <c r="AP3" s="52">
        <v>0</v>
      </c>
      <c r="AQ3" s="51">
        <v>0</v>
      </c>
      <c r="AR3" s="48">
        <f t="shared" ref="AR3:AR4" si="16">IF(ISERROR(AY3*AQ3),"",AY3*AQ3)</f>
        <v>0</v>
      </c>
      <c r="AS3" s="52">
        <v>0</v>
      </c>
      <c r="AT3" s="51">
        <v>0</v>
      </c>
      <c r="AU3" s="48">
        <f t="shared" si="3"/>
        <v>0</v>
      </c>
      <c r="AV3" s="48">
        <f t="shared" ref="AV3:AV4" si="17">IF(ISERROR(AK3+AM3+AO3+AR3+AU3),"",AK3+AM3+AO3+AR3+AU3)</f>
        <v>6.1500000000000006E-2</v>
      </c>
      <c r="AW3" s="48">
        <f t="shared" ref="AW3" si="18">IF(ISERROR(AI3+AV3),"",AI3+AV3)</f>
        <v>5.4615</v>
      </c>
      <c r="AX3" s="53">
        <f t="shared" si="4"/>
        <v>0.11195121951219517</v>
      </c>
      <c r="AY3" s="54">
        <v>6.15</v>
      </c>
      <c r="AZ3" s="55">
        <v>25</v>
      </c>
      <c r="BA3" s="53">
        <f t="shared" si="5"/>
        <v>0.66920000000000002</v>
      </c>
      <c r="BB3" s="6"/>
      <c r="BC3" s="56"/>
      <c r="BD3" s="48">
        <f t="shared" si="6"/>
        <v>0</v>
      </c>
      <c r="BE3" s="48">
        <f t="shared" si="7"/>
        <v>0</v>
      </c>
      <c r="BF3" s="57">
        <v>8.27</v>
      </c>
      <c r="BG3" s="48">
        <f t="shared" ref="BG3:BG4" si="19">IF(ISERROR(BC3*BF3),"",BC3*BF3)</f>
        <v>0</v>
      </c>
      <c r="BH3" s="48">
        <f t="shared" si="8"/>
        <v>0</v>
      </c>
      <c r="BI3" s="48">
        <f t="shared" si="9"/>
        <v>0</v>
      </c>
    </row>
    <row r="4" spans="1:61" customFormat="1" ht="59.25" customHeight="1" x14ac:dyDescent="0.25">
      <c r="A4" s="31">
        <v>3</v>
      </c>
      <c r="B4" s="64"/>
      <c r="C4" s="32"/>
      <c r="D4" s="32" t="s">
        <v>61</v>
      </c>
      <c r="E4" s="32"/>
      <c r="F4" s="32" t="s">
        <v>62</v>
      </c>
      <c r="G4" s="33"/>
      <c r="H4" s="35" t="s">
        <v>77</v>
      </c>
      <c r="I4" s="35" t="s">
        <v>78</v>
      </c>
      <c r="J4" s="36" t="s">
        <v>65</v>
      </c>
      <c r="K4" s="37" t="s">
        <v>74</v>
      </c>
      <c r="L4" s="36" t="s">
        <v>79</v>
      </c>
      <c r="M4" s="33" t="s">
        <v>80</v>
      </c>
      <c r="N4" s="32"/>
      <c r="O4" s="38"/>
      <c r="P4" s="65" t="s">
        <v>115</v>
      </c>
      <c r="Q4" s="39"/>
      <c r="R4" s="32" t="s">
        <v>69</v>
      </c>
      <c r="S4" s="40"/>
      <c r="T4" s="41">
        <v>7.65</v>
      </c>
      <c r="U4" s="32" t="s">
        <v>70</v>
      </c>
      <c r="V4" s="42">
        <v>30.5</v>
      </c>
      <c r="W4" s="42">
        <v>39.4</v>
      </c>
      <c r="X4" s="42">
        <v>14</v>
      </c>
      <c r="Y4" s="43">
        <v>10</v>
      </c>
      <c r="Z4" s="44">
        <v>1</v>
      </c>
      <c r="AA4" s="45">
        <f t="shared" si="10"/>
        <v>1.68238E-2</v>
      </c>
      <c r="AB4" s="43">
        <v>64</v>
      </c>
      <c r="AC4" s="46">
        <f t="shared" si="11"/>
        <v>3804.1346188138232</v>
      </c>
      <c r="AD4" s="47">
        <v>3300</v>
      </c>
      <c r="AE4" s="48">
        <f t="shared" si="12"/>
        <v>0.86747718750000002</v>
      </c>
      <c r="AF4" s="49" t="s">
        <v>71</v>
      </c>
      <c r="AG4" s="50">
        <f t="shared" si="0"/>
        <v>0.28100000000000003</v>
      </c>
      <c r="AH4" s="48">
        <f t="shared" si="13"/>
        <v>2.5571000000000002</v>
      </c>
      <c r="AI4" s="48">
        <f t="shared" si="14"/>
        <v>7.65</v>
      </c>
      <c r="AJ4" s="51">
        <v>0.01</v>
      </c>
      <c r="AK4" s="48">
        <f t="shared" si="1"/>
        <v>9.0999999999999998E-2</v>
      </c>
      <c r="AL4" s="51">
        <v>0</v>
      </c>
      <c r="AM4" s="48">
        <f t="shared" si="15"/>
        <v>0</v>
      </c>
      <c r="AN4" s="51">
        <v>0</v>
      </c>
      <c r="AO4" s="48">
        <f t="shared" si="2"/>
        <v>0</v>
      </c>
      <c r="AP4" s="52">
        <v>0</v>
      </c>
      <c r="AQ4" s="51">
        <v>0</v>
      </c>
      <c r="AR4" s="48">
        <f t="shared" si="16"/>
        <v>0</v>
      </c>
      <c r="AS4" s="52">
        <v>0</v>
      </c>
      <c r="AT4" s="51">
        <v>0</v>
      </c>
      <c r="AU4" s="48">
        <f t="shared" si="3"/>
        <v>0</v>
      </c>
      <c r="AV4" s="48">
        <f t="shared" si="17"/>
        <v>9.0999999999999998E-2</v>
      </c>
      <c r="AW4" s="48">
        <f>IF(ISERROR(AI4+AV4),"",AI4+AV4)</f>
        <v>7.7410000000000005</v>
      </c>
      <c r="AX4" s="53">
        <f t="shared" si="4"/>
        <v>0.14934065934065924</v>
      </c>
      <c r="AY4" s="54">
        <v>9.1</v>
      </c>
      <c r="AZ4" s="55">
        <v>40</v>
      </c>
      <c r="BA4" s="53">
        <f t="shared" si="5"/>
        <v>0.68700000000000006</v>
      </c>
      <c r="BB4" s="6"/>
      <c r="BC4" s="56"/>
      <c r="BD4" s="48">
        <f t="shared" si="6"/>
        <v>0</v>
      </c>
      <c r="BE4" s="48">
        <f t="shared" si="7"/>
        <v>0</v>
      </c>
      <c r="BF4" s="57">
        <v>12.52</v>
      </c>
      <c r="BG4" s="48">
        <f t="shared" si="19"/>
        <v>0</v>
      </c>
      <c r="BH4" s="48">
        <f t="shared" si="8"/>
        <v>0</v>
      </c>
      <c r="BI4" s="48">
        <f t="shared" si="9"/>
        <v>0</v>
      </c>
    </row>
    <row r="5" spans="1:61" customFormat="1" ht="59.25" customHeight="1" x14ac:dyDescent="0.25">
      <c r="A5" s="31">
        <v>4</v>
      </c>
      <c r="B5" s="62"/>
      <c r="C5" s="32"/>
      <c r="D5" s="32" t="s">
        <v>61</v>
      </c>
      <c r="E5" s="32"/>
      <c r="F5" s="32" t="s">
        <v>62</v>
      </c>
      <c r="G5" s="33"/>
      <c r="H5" s="34" t="s">
        <v>81</v>
      </c>
      <c r="I5" s="35" t="s">
        <v>64</v>
      </c>
      <c r="J5" s="36" t="s">
        <v>65</v>
      </c>
      <c r="K5" s="37" t="s">
        <v>74</v>
      </c>
      <c r="L5" s="36" t="s">
        <v>67</v>
      </c>
      <c r="M5" s="33" t="s">
        <v>82</v>
      </c>
      <c r="N5" s="32"/>
      <c r="O5" s="38"/>
      <c r="P5" s="65" t="s">
        <v>116</v>
      </c>
      <c r="Q5" s="39"/>
      <c r="R5" s="32" t="s">
        <v>69</v>
      </c>
      <c r="S5" s="40"/>
      <c r="T5" s="41">
        <v>17.45</v>
      </c>
      <c r="U5" s="32" t="s">
        <v>70</v>
      </c>
      <c r="V5" s="42">
        <v>24.1</v>
      </c>
      <c r="W5" s="42">
        <v>35.6</v>
      </c>
      <c r="X5" s="42">
        <v>25.4</v>
      </c>
      <c r="Y5" s="43">
        <v>10</v>
      </c>
      <c r="Z5" s="44">
        <v>1</v>
      </c>
      <c r="AA5" s="45">
        <f>IF(V5="","",V5*W5*X5/1000000)</f>
        <v>2.1792184000000003E-2</v>
      </c>
      <c r="AB5" s="43">
        <v>64</v>
      </c>
      <c r="AC5" s="46">
        <f>IF(AB5="","",AB5/AA5)</f>
        <v>2936.8327653621132</v>
      </c>
      <c r="AD5" s="47">
        <v>3300</v>
      </c>
      <c r="AE5" s="48">
        <f>IF(ISERROR(AD5/AC5/Z5),"",AD5/AC5/Z5)</f>
        <v>1.1236594875000001</v>
      </c>
      <c r="AF5" s="49" t="s">
        <v>71</v>
      </c>
      <c r="AG5" s="50">
        <f t="shared" si="0"/>
        <v>0.28100000000000003</v>
      </c>
      <c r="AH5" s="48">
        <f>IF(ISERROR(AY5*AG5),"",AY5*AG5)</f>
        <v>5.9010000000000007</v>
      </c>
      <c r="AI5" s="48">
        <f>IF(ISERROR(T5),"",T5)</f>
        <v>17.45</v>
      </c>
      <c r="AJ5" s="51">
        <v>0.01</v>
      </c>
      <c r="AK5" s="48">
        <f t="shared" si="1"/>
        <v>0.21</v>
      </c>
      <c r="AL5" s="51">
        <v>0</v>
      </c>
      <c r="AM5" s="48">
        <f>IF(ISERROR(AY5*AL5),"",AY5*AL5)</f>
        <v>0</v>
      </c>
      <c r="AN5" s="51">
        <v>0</v>
      </c>
      <c r="AO5" s="48">
        <f t="shared" si="2"/>
        <v>0</v>
      </c>
      <c r="AP5" s="52">
        <v>0</v>
      </c>
      <c r="AQ5" s="51">
        <v>0</v>
      </c>
      <c r="AR5" s="48">
        <f>IF(ISERROR(AY5*AQ5),"",AY5*AQ5)</f>
        <v>0</v>
      </c>
      <c r="AS5" s="52">
        <v>0</v>
      </c>
      <c r="AT5" s="51">
        <v>0</v>
      </c>
      <c r="AU5" s="48">
        <f t="shared" si="3"/>
        <v>0</v>
      </c>
      <c r="AV5" s="48">
        <f>IF(ISERROR(AK5+AM5+AO5+AR5+AU5),"",AK5+AM5+AO5+AR5+AU5)</f>
        <v>0.21</v>
      </c>
      <c r="AW5" s="48">
        <f>IF(ISERROR(AI5+AV5),"",AI5+AV5)</f>
        <v>17.66</v>
      </c>
      <c r="AX5" s="53">
        <f t="shared" si="4"/>
        <v>0.15904761904761905</v>
      </c>
      <c r="AY5" s="54">
        <v>21</v>
      </c>
      <c r="AZ5" s="55">
        <v>79.95</v>
      </c>
      <c r="BA5" s="53">
        <f t="shared" si="5"/>
        <v>0.64953095684803008</v>
      </c>
      <c r="BB5" s="6"/>
      <c r="BC5" s="56"/>
      <c r="BD5" s="48">
        <f t="shared" si="6"/>
        <v>0</v>
      </c>
      <c r="BE5" s="48">
        <f t="shared" si="7"/>
        <v>0</v>
      </c>
      <c r="BF5" s="57">
        <v>28.02</v>
      </c>
      <c r="BG5" s="48">
        <f>IF(ISERROR(BC5*BF5),"",BC5*BF5)</f>
        <v>0</v>
      </c>
      <c r="BH5" s="48">
        <f t="shared" si="8"/>
        <v>0</v>
      </c>
      <c r="BI5" s="48">
        <f t="shared" si="9"/>
        <v>0</v>
      </c>
    </row>
    <row r="6" spans="1:61" customFormat="1" ht="59.25" customHeight="1" x14ac:dyDescent="0.25">
      <c r="A6" s="31">
        <v>5</v>
      </c>
      <c r="B6" s="63"/>
      <c r="C6" s="32"/>
      <c r="D6" s="32" t="s">
        <v>61</v>
      </c>
      <c r="E6" s="32"/>
      <c r="F6" s="32" t="s">
        <v>62</v>
      </c>
      <c r="G6" s="33"/>
      <c r="H6" s="35" t="s">
        <v>83</v>
      </c>
      <c r="I6" s="35" t="s">
        <v>73</v>
      </c>
      <c r="J6" s="36" t="s">
        <v>65</v>
      </c>
      <c r="K6" s="37" t="s">
        <v>74</v>
      </c>
      <c r="L6" s="36" t="s">
        <v>75</v>
      </c>
      <c r="M6" s="33" t="s">
        <v>84</v>
      </c>
      <c r="N6" s="32"/>
      <c r="O6" s="38"/>
      <c r="P6" s="65" t="s">
        <v>117</v>
      </c>
      <c r="Q6" s="39"/>
      <c r="R6" s="32" t="s">
        <v>69</v>
      </c>
      <c r="S6" s="40"/>
      <c r="T6" s="41">
        <v>5.4</v>
      </c>
      <c r="U6" s="32" t="s">
        <v>70</v>
      </c>
      <c r="V6" s="42">
        <v>24.1</v>
      </c>
      <c r="W6" s="42">
        <v>35.6</v>
      </c>
      <c r="X6" s="42">
        <v>8.9</v>
      </c>
      <c r="Y6" s="43">
        <v>10</v>
      </c>
      <c r="Z6" s="32">
        <v>1</v>
      </c>
      <c r="AA6" s="45">
        <f t="shared" ref="AA6:AA7" si="20">IF(V6="","",V6*W6*X6/1000000)</f>
        <v>7.635844000000001E-3</v>
      </c>
      <c r="AB6" s="43">
        <v>64</v>
      </c>
      <c r="AC6" s="46">
        <f t="shared" ref="AC6:AC7" si="21">IF(AB6="","",AB6/AA6)</f>
        <v>8381.5227236177161</v>
      </c>
      <c r="AD6" s="47">
        <v>3300</v>
      </c>
      <c r="AE6" s="48">
        <f t="shared" ref="AE6:AE7" si="22">IF(ISERROR(AD6/AC6/Z6),"",AD6/AC6/Z6)</f>
        <v>0.39372320625000001</v>
      </c>
      <c r="AF6" s="49" t="s">
        <v>71</v>
      </c>
      <c r="AG6" s="50">
        <f t="shared" si="0"/>
        <v>0.28100000000000003</v>
      </c>
      <c r="AH6" s="48">
        <f t="shared" ref="AH6:AH7" si="23">IF(ISERROR(AY6*AG6),"",AY6*AG6)</f>
        <v>1.7281500000000003</v>
      </c>
      <c r="AI6" s="48">
        <f t="shared" ref="AI6:AI7" si="24">IF(ISERROR(T6),"",T6)</f>
        <v>5.4</v>
      </c>
      <c r="AJ6" s="51">
        <v>0.01</v>
      </c>
      <c r="AK6" s="48">
        <f t="shared" si="1"/>
        <v>6.1500000000000006E-2</v>
      </c>
      <c r="AL6" s="51">
        <v>0</v>
      </c>
      <c r="AM6" s="48">
        <f t="shared" ref="AM6:AM7" si="25">IF(ISERROR(AY6*AL6),"",AY6*AL6)</f>
        <v>0</v>
      </c>
      <c r="AN6" s="51">
        <v>0</v>
      </c>
      <c r="AO6" s="48">
        <f t="shared" si="2"/>
        <v>0</v>
      </c>
      <c r="AP6" s="52">
        <v>0</v>
      </c>
      <c r="AQ6" s="51">
        <v>0</v>
      </c>
      <c r="AR6" s="48">
        <f t="shared" ref="AR6:AR7" si="26">IF(ISERROR(AY6*AQ6),"",AY6*AQ6)</f>
        <v>0</v>
      </c>
      <c r="AS6" s="52">
        <v>0</v>
      </c>
      <c r="AT6" s="51">
        <v>0</v>
      </c>
      <c r="AU6" s="48">
        <f t="shared" si="3"/>
        <v>0</v>
      </c>
      <c r="AV6" s="48">
        <f t="shared" ref="AV6:AV7" si="27">IF(ISERROR(AK6+AM6+AO6+AR6+AU6),"",AK6+AM6+AO6+AR6+AU6)</f>
        <v>6.1500000000000006E-2</v>
      </c>
      <c r="AW6" s="48">
        <f t="shared" ref="AW6" si="28">IF(ISERROR(AI6+AV6),"",AI6+AV6)</f>
        <v>5.4615</v>
      </c>
      <c r="AX6" s="53">
        <f t="shared" si="4"/>
        <v>0.11195121951219517</v>
      </c>
      <c r="AY6" s="54">
        <v>6.15</v>
      </c>
      <c r="AZ6" s="55">
        <v>25</v>
      </c>
      <c r="BA6" s="53">
        <f t="shared" si="5"/>
        <v>0.66920000000000002</v>
      </c>
      <c r="BB6" s="6"/>
      <c r="BC6" s="56"/>
      <c r="BD6" s="48">
        <f t="shared" si="6"/>
        <v>0</v>
      </c>
      <c r="BE6" s="48">
        <f t="shared" si="7"/>
        <v>0</v>
      </c>
      <c r="BF6" s="57">
        <v>8.27</v>
      </c>
      <c r="BG6" s="48">
        <f t="shared" ref="BG6:BG7" si="29">IF(ISERROR(BC6*BF6),"",BC6*BF6)</f>
        <v>0</v>
      </c>
      <c r="BH6" s="48">
        <f t="shared" si="8"/>
        <v>0</v>
      </c>
      <c r="BI6" s="48">
        <f t="shared" si="9"/>
        <v>0</v>
      </c>
    </row>
    <row r="7" spans="1:61" customFormat="1" ht="59.25" customHeight="1" x14ac:dyDescent="0.25">
      <c r="A7" s="31">
        <v>6</v>
      </c>
      <c r="B7" s="64"/>
      <c r="C7" s="32"/>
      <c r="D7" s="32" t="s">
        <v>61</v>
      </c>
      <c r="E7" s="32"/>
      <c r="F7" s="32" t="s">
        <v>62</v>
      </c>
      <c r="G7" s="33"/>
      <c r="H7" s="35" t="s">
        <v>85</v>
      </c>
      <c r="I7" s="35" t="s">
        <v>78</v>
      </c>
      <c r="J7" s="36" t="s">
        <v>65</v>
      </c>
      <c r="K7" s="37" t="s">
        <v>74</v>
      </c>
      <c r="L7" s="36" t="s">
        <v>79</v>
      </c>
      <c r="M7" s="33" t="s">
        <v>86</v>
      </c>
      <c r="N7" s="32"/>
      <c r="O7" s="38"/>
      <c r="P7" s="65" t="s">
        <v>118</v>
      </c>
      <c r="Q7" s="39"/>
      <c r="R7" s="32" t="s">
        <v>69</v>
      </c>
      <c r="S7" s="40"/>
      <c r="T7" s="41">
        <v>7.65</v>
      </c>
      <c r="U7" s="32" t="s">
        <v>70</v>
      </c>
      <c r="V7" s="42">
        <v>30.5</v>
      </c>
      <c r="W7" s="42">
        <v>39.4</v>
      </c>
      <c r="X7" s="42">
        <v>14</v>
      </c>
      <c r="Y7" s="43">
        <v>10</v>
      </c>
      <c r="Z7" s="44">
        <v>1</v>
      </c>
      <c r="AA7" s="45">
        <f t="shared" si="20"/>
        <v>1.68238E-2</v>
      </c>
      <c r="AB7" s="43">
        <v>64</v>
      </c>
      <c r="AC7" s="46">
        <f t="shared" si="21"/>
        <v>3804.1346188138232</v>
      </c>
      <c r="AD7" s="47">
        <v>3300</v>
      </c>
      <c r="AE7" s="48">
        <f t="shared" si="22"/>
        <v>0.86747718750000002</v>
      </c>
      <c r="AF7" s="49" t="s">
        <v>71</v>
      </c>
      <c r="AG7" s="50">
        <f t="shared" si="0"/>
        <v>0.28100000000000003</v>
      </c>
      <c r="AH7" s="48">
        <f t="shared" si="23"/>
        <v>2.5571000000000002</v>
      </c>
      <c r="AI7" s="48">
        <f t="shared" si="24"/>
        <v>7.65</v>
      </c>
      <c r="AJ7" s="51">
        <v>0.01</v>
      </c>
      <c r="AK7" s="48">
        <f t="shared" si="1"/>
        <v>9.0999999999999998E-2</v>
      </c>
      <c r="AL7" s="51">
        <v>0</v>
      </c>
      <c r="AM7" s="48">
        <f t="shared" si="25"/>
        <v>0</v>
      </c>
      <c r="AN7" s="51">
        <v>0</v>
      </c>
      <c r="AO7" s="48">
        <f t="shared" si="2"/>
        <v>0</v>
      </c>
      <c r="AP7" s="52">
        <v>0</v>
      </c>
      <c r="AQ7" s="51">
        <v>0</v>
      </c>
      <c r="AR7" s="48">
        <f t="shared" si="26"/>
        <v>0</v>
      </c>
      <c r="AS7" s="52">
        <v>0</v>
      </c>
      <c r="AT7" s="51">
        <v>0</v>
      </c>
      <c r="AU7" s="48">
        <f t="shared" si="3"/>
        <v>0</v>
      </c>
      <c r="AV7" s="48">
        <f t="shared" si="27"/>
        <v>9.0999999999999998E-2</v>
      </c>
      <c r="AW7" s="48">
        <f>IF(ISERROR(AI7+AV7),"",AI7+AV7)</f>
        <v>7.7410000000000005</v>
      </c>
      <c r="AX7" s="53">
        <f t="shared" si="4"/>
        <v>0.14934065934065924</v>
      </c>
      <c r="AY7" s="54">
        <v>9.1</v>
      </c>
      <c r="AZ7" s="55">
        <v>40</v>
      </c>
      <c r="BA7" s="53">
        <f t="shared" si="5"/>
        <v>0.68700000000000006</v>
      </c>
      <c r="BB7" s="6"/>
      <c r="BC7" s="56"/>
      <c r="BD7" s="48">
        <f t="shared" si="6"/>
        <v>0</v>
      </c>
      <c r="BE7" s="48">
        <f t="shared" si="7"/>
        <v>0</v>
      </c>
      <c r="BF7" s="57">
        <v>12.52</v>
      </c>
      <c r="BG7" s="48">
        <f t="shared" si="29"/>
        <v>0</v>
      </c>
      <c r="BH7" s="48">
        <f t="shared" si="8"/>
        <v>0</v>
      </c>
      <c r="BI7" s="48">
        <f t="shared" si="9"/>
        <v>0</v>
      </c>
    </row>
    <row r="8" spans="1:61" customFormat="1" ht="59.25" customHeight="1" x14ac:dyDescent="0.25">
      <c r="A8" s="31">
        <v>7</v>
      </c>
      <c r="B8" s="62"/>
      <c r="C8" s="32"/>
      <c r="D8" s="32" t="s">
        <v>61</v>
      </c>
      <c r="E8" s="32"/>
      <c r="F8" s="32" t="s">
        <v>62</v>
      </c>
      <c r="G8" s="33"/>
      <c r="H8" s="34" t="s">
        <v>81</v>
      </c>
      <c r="I8" s="35" t="s">
        <v>64</v>
      </c>
      <c r="J8" s="36" t="s">
        <v>65</v>
      </c>
      <c r="K8" s="37" t="s">
        <v>74</v>
      </c>
      <c r="L8" s="36" t="s">
        <v>67</v>
      </c>
      <c r="M8" s="33" t="s">
        <v>87</v>
      </c>
      <c r="N8" s="32"/>
      <c r="O8" s="38"/>
      <c r="P8" s="65" t="s">
        <v>119</v>
      </c>
      <c r="Q8" s="39"/>
      <c r="R8" s="32" t="s">
        <v>69</v>
      </c>
      <c r="S8" s="40"/>
      <c r="T8" s="41">
        <v>17.45</v>
      </c>
      <c r="U8" s="32" t="s">
        <v>70</v>
      </c>
      <c r="V8" s="42">
        <v>24.1</v>
      </c>
      <c r="W8" s="42">
        <v>35.6</v>
      </c>
      <c r="X8" s="42">
        <v>25.4</v>
      </c>
      <c r="Y8" s="43">
        <v>10</v>
      </c>
      <c r="Z8" s="44">
        <v>1</v>
      </c>
      <c r="AA8" s="45">
        <f>IF(V8="","",V8*W8*X8/1000000)</f>
        <v>2.1792184000000003E-2</v>
      </c>
      <c r="AB8" s="43">
        <v>64</v>
      </c>
      <c r="AC8" s="46">
        <f>IF(AB8="","",AB8/AA8)</f>
        <v>2936.8327653621132</v>
      </c>
      <c r="AD8" s="47">
        <v>3300</v>
      </c>
      <c r="AE8" s="48">
        <f>IF(ISERROR(AD8/AC8/Z8),"",AD8/AC8/Z8)</f>
        <v>1.1236594875000001</v>
      </c>
      <c r="AF8" s="49" t="s">
        <v>71</v>
      </c>
      <c r="AG8" s="50">
        <f t="shared" si="0"/>
        <v>0.28100000000000003</v>
      </c>
      <c r="AH8" s="48">
        <f>IF(ISERROR(AY8*AG8),"",AY8*AG8)</f>
        <v>5.9010000000000007</v>
      </c>
      <c r="AI8" s="48">
        <f>IF(ISERROR(T8),"",T8)</f>
        <v>17.45</v>
      </c>
      <c r="AJ8" s="51">
        <v>0.01</v>
      </c>
      <c r="AK8" s="48">
        <f t="shared" si="1"/>
        <v>0.21</v>
      </c>
      <c r="AL8" s="51">
        <v>0</v>
      </c>
      <c r="AM8" s="48">
        <f>IF(ISERROR(AY8*AL8),"",AY8*AL8)</f>
        <v>0</v>
      </c>
      <c r="AN8" s="51">
        <v>0</v>
      </c>
      <c r="AO8" s="48">
        <f t="shared" si="2"/>
        <v>0</v>
      </c>
      <c r="AP8" s="52">
        <v>0</v>
      </c>
      <c r="AQ8" s="51">
        <v>0</v>
      </c>
      <c r="AR8" s="48">
        <f>IF(ISERROR(AY8*AQ8),"",AY8*AQ8)</f>
        <v>0</v>
      </c>
      <c r="AS8" s="52">
        <v>0</v>
      </c>
      <c r="AT8" s="51">
        <v>0</v>
      </c>
      <c r="AU8" s="48">
        <f t="shared" si="3"/>
        <v>0</v>
      </c>
      <c r="AV8" s="48">
        <f>IF(ISERROR(AK8+AM8+AO8+AR8+AU8),"",AK8+AM8+AO8+AR8+AU8)</f>
        <v>0.21</v>
      </c>
      <c r="AW8" s="48">
        <f>IF(ISERROR(AI8+AV8),"",AI8+AV8)</f>
        <v>17.66</v>
      </c>
      <c r="AX8" s="53">
        <f t="shared" si="4"/>
        <v>0.15904761904761905</v>
      </c>
      <c r="AY8" s="54">
        <v>21</v>
      </c>
      <c r="AZ8" s="55">
        <v>79.95</v>
      </c>
      <c r="BA8" s="53">
        <f t="shared" si="5"/>
        <v>0.64953095684803008</v>
      </c>
      <c r="BB8" s="6"/>
      <c r="BC8" s="56"/>
      <c r="BD8" s="48">
        <f t="shared" si="6"/>
        <v>0</v>
      </c>
      <c r="BE8" s="48">
        <f t="shared" si="7"/>
        <v>0</v>
      </c>
      <c r="BF8" s="57">
        <v>28.02</v>
      </c>
      <c r="BG8" s="48">
        <f>IF(ISERROR(BC8*BF8),"",BC8*BF8)</f>
        <v>0</v>
      </c>
      <c r="BH8" s="48">
        <f t="shared" si="8"/>
        <v>0</v>
      </c>
      <c r="BI8" s="48">
        <f t="shared" si="9"/>
        <v>0</v>
      </c>
    </row>
    <row r="9" spans="1:61" customFormat="1" ht="59.25" customHeight="1" x14ac:dyDescent="0.25">
      <c r="A9" s="31">
        <v>8</v>
      </c>
      <c r="B9" s="63"/>
      <c r="C9" s="32"/>
      <c r="D9" s="32" t="s">
        <v>61</v>
      </c>
      <c r="E9" s="32"/>
      <c r="F9" s="32" t="s">
        <v>62</v>
      </c>
      <c r="G9" s="33"/>
      <c r="H9" s="35" t="s">
        <v>88</v>
      </c>
      <c r="I9" s="35" t="s">
        <v>73</v>
      </c>
      <c r="J9" s="36" t="s">
        <v>65</v>
      </c>
      <c r="K9" s="37" t="s">
        <v>74</v>
      </c>
      <c r="L9" s="36" t="s">
        <v>75</v>
      </c>
      <c r="M9" s="33" t="s">
        <v>89</v>
      </c>
      <c r="N9" s="32"/>
      <c r="O9" s="38"/>
      <c r="P9" s="65" t="s">
        <v>120</v>
      </c>
      <c r="Q9" s="39"/>
      <c r="R9" s="32" t="s">
        <v>69</v>
      </c>
      <c r="S9" s="40"/>
      <c r="T9" s="41">
        <v>5.4</v>
      </c>
      <c r="U9" s="32" t="s">
        <v>70</v>
      </c>
      <c r="V9" s="42">
        <v>24.1</v>
      </c>
      <c r="W9" s="42">
        <v>35.6</v>
      </c>
      <c r="X9" s="42">
        <v>8.9</v>
      </c>
      <c r="Y9" s="43">
        <v>10</v>
      </c>
      <c r="Z9" s="32">
        <v>1</v>
      </c>
      <c r="AA9" s="45">
        <f t="shared" ref="AA9:AA10" si="30">IF(V9="","",V9*W9*X9/1000000)</f>
        <v>7.635844000000001E-3</v>
      </c>
      <c r="AB9" s="43">
        <v>64</v>
      </c>
      <c r="AC9" s="46">
        <f t="shared" ref="AC9:AC10" si="31">IF(AB9="","",AB9/AA9)</f>
        <v>8381.5227236177161</v>
      </c>
      <c r="AD9" s="47">
        <v>3300</v>
      </c>
      <c r="AE9" s="48">
        <f t="shared" ref="AE9:AE10" si="32">IF(ISERROR(AD9/AC9/Z9),"",AD9/AC9/Z9)</f>
        <v>0.39372320625000001</v>
      </c>
      <c r="AF9" s="49" t="s">
        <v>71</v>
      </c>
      <c r="AG9" s="50">
        <f t="shared" si="0"/>
        <v>0.28100000000000003</v>
      </c>
      <c r="AH9" s="48">
        <f t="shared" ref="AH9:AH10" si="33">IF(ISERROR(AY9*AG9),"",AY9*AG9)</f>
        <v>1.7281500000000003</v>
      </c>
      <c r="AI9" s="48">
        <f t="shared" ref="AI9:AI10" si="34">IF(ISERROR(T9),"",T9)</f>
        <v>5.4</v>
      </c>
      <c r="AJ9" s="51">
        <v>0.01</v>
      </c>
      <c r="AK9" s="48">
        <f t="shared" si="1"/>
        <v>6.1500000000000006E-2</v>
      </c>
      <c r="AL9" s="51">
        <v>0</v>
      </c>
      <c r="AM9" s="48">
        <f t="shared" ref="AM9:AM10" si="35">IF(ISERROR(AY9*AL9),"",AY9*AL9)</f>
        <v>0</v>
      </c>
      <c r="AN9" s="51">
        <v>0</v>
      </c>
      <c r="AO9" s="48">
        <f t="shared" si="2"/>
        <v>0</v>
      </c>
      <c r="AP9" s="52">
        <v>0</v>
      </c>
      <c r="AQ9" s="51">
        <v>0</v>
      </c>
      <c r="AR9" s="48">
        <f t="shared" ref="AR9:AR10" si="36">IF(ISERROR(AY9*AQ9),"",AY9*AQ9)</f>
        <v>0</v>
      </c>
      <c r="AS9" s="52">
        <v>0</v>
      </c>
      <c r="AT9" s="51">
        <v>0</v>
      </c>
      <c r="AU9" s="48">
        <f t="shared" si="3"/>
        <v>0</v>
      </c>
      <c r="AV9" s="48">
        <f t="shared" ref="AV9:AV10" si="37">IF(ISERROR(AK9+AM9+AO9+AR9+AU9),"",AK9+AM9+AO9+AR9+AU9)</f>
        <v>6.1500000000000006E-2</v>
      </c>
      <c r="AW9" s="48">
        <f t="shared" ref="AW9" si="38">IF(ISERROR(AI9+AV9),"",AI9+AV9)</f>
        <v>5.4615</v>
      </c>
      <c r="AX9" s="53">
        <f t="shared" si="4"/>
        <v>0.11195121951219517</v>
      </c>
      <c r="AY9" s="54">
        <v>6.15</v>
      </c>
      <c r="AZ9" s="55">
        <v>25</v>
      </c>
      <c r="BA9" s="53">
        <f t="shared" si="5"/>
        <v>0.66920000000000002</v>
      </c>
      <c r="BB9" s="6"/>
      <c r="BC9" s="56"/>
      <c r="BD9" s="48">
        <f t="shared" si="6"/>
        <v>0</v>
      </c>
      <c r="BE9" s="48">
        <f t="shared" si="7"/>
        <v>0</v>
      </c>
      <c r="BF9" s="57">
        <v>8.27</v>
      </c>
      <c r="BG9" s="48">
        <f t="shared" ref="BG9:BG10" si="39">IF(ISERROR(BC9*BF9),"",BC9*BF9)</f>
        <v>0</v>
      </c>
      <c r="BH9" s="48">
        <f t="shared" si="8"/>
        <v>0</v>
      </c>
      <c r="BI9" s="48">
        <f t="shared" si="9"/>
        <v>0</v>
      </c>
    </row>
    <row r="10" spans="1:61" customFormat="1" ht="59.25" customHeight="1" x14ac:dyDescent="0.25">
      <c r="A10" s="31">
        <v>9</v>
      </c>
      <c r="B10" s="64"/>
      <c r="C10" s="32"/>
      <c r="D10" s="32" t="s">
        <v>61</v>
      </c>
      <c r="E10" s="32"/>
      <c r="F10" s="32" t="s">
        <v>62</v>
      </c>
      <c r="G10" s="33"/>
      <c r="H10" s="35" t="s">
        <v>90</v>
      </c>
      <c r="I10" s="35" t="s">
        <v>78</v>
      </c>
      <c r="J10" s="36" t="s">
        <v>65</v>
      </c>
      <c r="K10" s="37" t="s">
        <v>74</v>
      </c>
      <c r="L10" s="36" t="s">
        <v>79</v>
      </c>
      <c r="M10" s="33" t="s">
        <v>91</v>
      </c>
      <c r="N10" s="32"/>
      <c r="O10" s="38"/>
      <c r="P10" s="65" t="s">
        <v>121</v>
      </c>
      <c r="Q10" s="39"/>
      <c r="R10" s="32" t="s">
        <v>69</v>
      </c>
      <c r="S10" s="40"/>
      <c r="T10" s="41">
        <v>7.65</v>
      </c>
      <c r="U10" s="32" t="s">
        <v>70</v>
      </c>
      <c r="V10" s="42">
        <v>30.5</v>
      </c>
      <c r="W10" s="42">
        <v>39.4</v>
      </c>
      <c r="X10" s="42">
        <v>14</v>
      </c>
      <c r="Y10" s="43">
        <v>10</v>
      </c>
      <c r="Z10" s="44">
        <v>1</v>
      </c>
      <c r="AA10" s="45">
        <f t="shared" si="30"/>
        <v>1.68238E-2</v>
      </c>
      <c r="AB10" s="43">
        <v>64</v>
      </c>
      <c r="AC10" s="46">
        <f t="shared" si="31"/>
        <v>3804.1346188138232</v>
      </c>
      <c r="AD10" s="47">
        <v>3300</v>
      </c>
      <c r="AE10" s="48">
        <f t="shared" si="32"/>
        <v>0.86747718750000002</v>
      </c>
      <c r="AF10" s="49" t="s">
        <v>71</v>
      </c>
      <c r="AG10" s="50">
        <f t="shared" si="0"/>
        <v>0.28100000000000003</v>
      </c>
      <c r="AH10" s="48">
        <f t="shared" si="33"/>
        <v>2.5571000000000002</v>
      </c>
      <c r="AI10" s="48">
        <f t="shared" si="34"/>
        <v>7.65</v>
      </c>
      <c r="AJ10" s="51">
        <v>0.01</v>
      </c>
      <c r="AK10" s="48">
        <f t="shared" si="1"/>
        <v>9.0999999999999998E-2</v>
      </c>
      <c r="AL10" s="51">
        <v>0</v>
      </c>
      <c r="AM10" s="48">
        <f t="shared" si="35"/>
        <v>0</v>
      </c>
      <c r="AN10" s="51">
        <v>0</v>
      </c>
      <c r="AO10" s="48">
        <f t="shared" si="2"/>
        <v>0</v>
      </c>
      <c r="AP10" s="52">
        <v>0</v>
      </c>
      <c r="AQ10" s="51">
        <v>0</v>
      </c>
      <c r="AR10" s="48">
        <f t="shared" si="36"/>
        <v>0</v>
      </c>
      <c r="AS10" s="52">
        <v>0</v>
      </c>
      <c r="AT10" s="51">
        <v>0</v>
      </c>
      <c r="AU10" s="48">
        <f t="shared" si="3"/>
        <v>0</v>
      </c>
      <c r="AV10" s="48">
        <f t="shared" si="37"/>
        <v>9.0999999999999998E-2</v>
      </c>
      <c r="AW10" s="48">
        <f>IF(ISERROR(AI10+AV10),"",AI10+AV10)</f>
        <v>7.7410000000000005</v>
      </c>
      <c r="AX10" s="53">
        <f t="shared" si="4"/>
        <v>0.14934065934065924</v>
      </c>
      <c r="AY10" s="54">
        <v>9.1</v>
      </c>
      <c r="AZ10" s="55">
        <v>40</v>
      </c>
      <c r="BA10" s="53">
        <f t="shared" si="5"/>
        <v>0.68700000000000006</v>
      </c>
      <c r="BB10" s="6"/>
      <c r="BC10" s="56"/>
      <c r="BD10" s="48">
        <f t="shared" si="6"/>
        <v>0</v>
      </c>
      <c r="BE10" s="48">
        <f t="shared" si="7"/>
        <v>0</v>
      </c>
      <c r="BF10" s="57">
        <v>12.52</v>
      </c>
      <c r="BG10" s="48">
        <f t="shared" si="39"/>
        <v>0</v>
      </c>
      <c r="BH10" s="48">
        <f t="shared" si="8"/>
        <v>0</v>
      </c>
      <c r="BI10" s="48">
        <f t="shared" si="9"/>
        <v>0</v>
      </c>
    </row>
    <row r="11" spans="1:61" customFormat="1" ht="59.25" customHeight="1" x14ac:dyDescent="0.25">
      <c r="A11" s="31">
        <v>10</v>
      </c>
      <c r="B11" s="62"/>
      <c r="C11" s="32"/>
      <c r="D11" s="32" t="s">
        <v>61</v>
      </c>
      <c r="E11" s="32"/>
      <c r="F11" s="32" t="s">
        <v>62</v>
      </c>
      <c r="G11" s="33"/>
      <c r="H11" s="34" t="s">
        <v>81</v>
      </c>
      <c r="I11" s="35" t="s">
        <v>64</v>
      </c>
      <c r="J11" s="36" t="s">
        <v>65</v>
      </c>
      <c r="K11" s="37" t="s">
        <v>74</v>
      </c>
      <c r="L11" s="36" t="s">
        <v>67</v>
      </c>
      <c r="M11" s="33" t="s">
        <v>92</v>
      </c>
      <c r="N11" s="32"/>
      <c r="O11" s="38"/>
      <c r="P11" s="65" t="s">
        <v>122</v>
      </c>
      <c r="Q11" s="39"/>
      <c r="R11" s="32" t="s">
        <v>69</v>
      </c>
      <c r="S11" s="40"/>
      <c r="T11" s="41">
        <v>17.45</v>
      </c>
      <c r="U11" s="32" t="s">
        <v>70</v>
      </c>
      <c r="V11" s="42">
        <v>24.1</v>
      </c>
      <c r="W11" s="42">
        <v>35.6</v>
      </c>
      <c r="X11" s="42">
        <v>25.4</v>
      </c>
      <c r="Y11" s="43">
        <v>10</v>
      </c>
      <c r="Z11" s="44">
        <v>1</v>
      </c>
      <c r="AA11" s="45">
        <f>IF(V11="","",V11*W11*X11/1000000)</f>
        <v>2.1792184000000003E-2</v>
      </c>
      <c r="AB11" s="43">
        <v>64</v>
      </c>
      <c r="AC11" s="46">
        <f>IF(AB11="","",AB11/AA11)</f>
        <v>2936.8327653621132</v>
      </c>
      <c r="AD11" s="47">
        <v>3300</v>
      </c>
      <c r="AE11" s="48">
        <f>IF(ISERROR(AD11/AC11/Z11),"",AD11/AC11/Z11)</f>
        <v>1.1236594875000001</v>
      </c>
      <c r="AF11" s="49" t="s">
        <v>71</v>
      </c>
      <c r="AG11" s="50">
        <f t="shared" si="0"/>
        <v>0.28100000000000003</v>
      </c>
      <c r="AH11" s="48">
        <f>IF(ISERROR(AY11*AG11),"",AY11*AG11)</f>
        <v>5.9010000000000007</v>
      </c>
      <c r="AI11" s="48">
        <f>IF(ISERROR(T11),"",T11)</f>
        <v>17.45</v>
      </c>
      <c r="AJ11" s="51">
        <v>0.01</v>
      </c>
      <c r="AK11" s="48">
        <f t="shared" si="1"/>
        <v>0.21</v>
      </c>
      <c r="AL11" s="51">
        <v>0</v>
      </c>
      <c r="AM11" s="48">
        <f>IF(ISERROR(AY11*AL11),"",AY11*AL11)</f>
        <v>0</v>
      </c>
      <c r="AN11" s="51">
        <v>0</v>
      </c>
      <c r="AO11" s="48">
        <f t="shared" si="2"/>
        <v>0</v>
      </c>
      <c r="AP11" s="52">
        <v>0</v>
      </c>
      <c r="AQ11" s="51">
        <v>0</v>
      </c>
      <c r="AR11" s="48">
        <f>IF(ISERROR(AY11*AQ11),"",AY11*AQ11)</f>
        <v>0</v>
      </c>
      <c r="AS11" s="52">
        <v>0</v>
      </c>
      <c r="AT11" s="51">
        <v>0</v>
      </c>
      <c r="AU11" s="48">
        <f t="shared" si="3"/>
        <v>0</v>
      </c>
      <c r="AV11" s="48">
        <f>IF(ISERROR(AK11+AM11+AO11+AR11+AU11),"",AK11+AM11+AO11+AR11+AU11)</f>
        <v>0.21</v>
      </c>
      <c r="AW11" s="48">
        <f>IF(ISERROR(AI11+AV11),"",AI11+AV11)</f>
        <v>17.66</v>
      </c>
      <c r="AX11" s="53">
        <f t="shared" si="4"/>
        <v>0.15904761904761905</v>
      </c>
      <c r="AY11" s="54">
        <v>21</v>
      </c>
      <c r="AZ11" s="55">
        <v>79.95</v>
      </c>
      <c r="BA11" s="53">
        <f t="shared" si="5"/>
        <v>0.64953095684803008</v>
      </c>
      <c r="BB11" s="6"/>
      <c r="BC11" s="56"/>
      <c r="BD11" s="48">
        <f t="shared" si="6"/>
        <v>0</v>
      </c>
      <c r="BE11" s="48">
        <f t="shared" si="7"/>
        <v>0</v>
      </c>
      <c r="BF11" s="57">
        <v>28.02</v>
      </c>
      <c r="BG11" s="48">
        <f>IF(ISERROR(BC11*BF11),"",BC11*BF11)</f>
        <v>0</v>
      </c>
      <c r="BH11" s="48">
        <f t="shared" si="8"/>
        <v>0</v>
      </c>
      <c r="BI11" s="48">
        <f t="shared" si="9"/>
        <v>0</v>
      </c>
    </row>
    <row r="12" spans="1:61" customFormat="1" ht="59.25" customHeight="1" x14ac:dyDescent="0.25">
      <c r="A12" s="31">
        <v>11</v>
      </c>
      <c r="B12" s="63"/>
      <c r="C12" s="32"/>
      <c r="D12" s="32" t="s">
        <v>61</v>
      </c>
      <c r="E12" s="32"/>
      <c r="F12" s="32" t="s">
        <v>62</v>
      </c>
      <c r="G12" s="33"/>
      <c r="H12" s="35" t="s">
        <v>93</v>
      </c>
      <c r="I12" s="35" t="s">
        <v>73</v>
      </c>
      <c r="J12" s="36" t="s">
        <v>65</v>
      </c>
      <c r="K12" s="37" t="s">
        <v>74</v>
      </c>
      <c r="L12" s="36" t="s">
        <v>75</v>
      </c>
      <c r="M12" s="33" t="s">
        <v>94</v>
      </c>
      <c r="N12" s="32"/>
      <c r="O12" s="38"/>
      <c r="P12" s="65" t="s">
        <v>123</v>
      </c>
      <c r="Q12" s="39"/>
      <c r="R12" s="32" t="s">
        <v>69</v>
      </c>
      <c r="S12" s="40"/>
      <c r="T12" s="41">
        <v>5.4</v>
      </c>
      <c r="U12" s="32" t="s">
        <v>70</v>
      </c>
      <c r="V12" s="42">
        <v>24.1</v>
      </c>
      <c r="W12" s="42">
        <v>35.6</v>
      </c>
      <c r="X12" s="42">
        <v>8.9</v>
      </c>
      <c r="Y12" s="43">
        <v>10</v>
      </c>
      <c r="Z12" s="32">
        <v>1</v>
      </c>
      <c r="AA12" s="45">
        <f t="shared" ref="AA12:AA13" si="40">IF(V12="","",V12*W12*X12/1000000)</f>
        <v>7.635844000000001E-3</v>
      </c>
      <c r="AB12" s="43">
        <v>64</v>
      </c>
      <c r="AC12" s="46">
        <f t="shared" ref="AC12:AC13" si="41">IF(AB12="","",AB12/AA12)</f>
        <v>8381.5227236177161</v>
      </c>
      <c r="AD12" s="47">
        <v>3300</v>
      </c>
      <c r="AE12" s="48">
        <f t="shared" ref="AE12:AE13" si="42">IF(ISERROR(AD12/AC12/Z12),"",AD12/AC12/Z12)</f>
        <v>0.39372320625000001</v>
      </c>
      <c r="AF12" s="49" t="s">
        <v>71</v>
      </c>
      <c r="AG12" s="50">
        <f t="shared" si="0"/>
        <v>0.28100000000000003</v>
      </c>
      <c r="AH12" s="48">
        <f t="shared" ref="AH12:AH13" si="43">IF(ISERROR(AY12*AG12),"",AY12*AG12)</f>
        <v>1.7281500000000003</v>
      </c>
      <c r="AI12" s="48">
        <f t="shared" ref="AI12:AI13" si="44">IF(ISERROR(T12),"",T12)</f>
        <v>5.4</v>
      </c>
      <c r="AJ12" s="51">
        <v>0.01</v>
      </c>
      <c r="AK12" s="48">
        <f t="shared" si="1"/>
        <v>6.1500000000000006E-2</v>
      </c>
      <c r="AL12" s="51">
        <v>0</v>
      </c>
      <c r="AM12" s="48">
        <f t="shared" ref="AM12:AM13" si="45">IF(ISERROR(AY12*AL12),"",AY12*AL12)</f>
        <v>0</v>
      </c>
      <c r="AN12" s="51">
        <v>0</v>
      </c>
      <c r="AO12" s="48">
        <f t="shared" si="2"/>
        <v>0</v>
      </c>
      <c r="AP12" s="52">
        <v>0</v>
      </c>
      <c r="AQ12" s="51">
        <v>0</v>
      </c>
      <c r="AR12" s="48">
        <f t="shared" ref="AR12:AR13" si="46">IF(ISERROR(AY12*AQ12),"",AY12*AQ12)</f>
        <v>0</v>
      </c>
      <c r="AS12" s="52">
        <v>0</v>
      </c>
      <c r="AT12" s="51">
        <v>0</v>
      </c>
      <c r="AU12" s="48">
        <f t="shared" si="3"/>
        <v>0</v>
      </c>
      <c r="AV12" s="48">
        <f t="shared" ref="AV12:AV13" si="47">IF(ISERROR(AK12+AM12+AO12+AR12+AU12),"",AK12+AM12+AO12+AR12+AU12)</f>
        <v>6.1500000000000006E-2</v>
      </c>
      <c r="AW12" s="48">
        <f t="shared" ref="AW12" si="48">IF(ISERROR(AI12+AV12),"",AI12+AV12)</f>
        <v>5.4615</v>
      </c>
      <c r="AX12" s="53">
        <f t="shared" si="4"/>
        <v>0.11195121951219517</v>
      </c>
      <c r="AY12" s="54">
        <v>6.15</v>
      </c>
      <c r="AZ12" s="55">
        <v>25</v>
      </c>
      <c r="BA12" s="53">
        <f t="shared" si="5"/>
        <v>0.66920000000000002</v>
      </c>
      <c r="BB12" s="6"/>
      <c r="BC12" s="56"/>
      <c r="BD12" s="48">
        <f t="shared" si="6"/>
        <v>0</v>
      </c>
      <c r="BE12" s="48">
        <f t="shared" si="7"/>
        <v>0</v>
      </c>
      <c r="BF12" s="57">
        <v>8.27</v>
      </c>
      <c r="BG12" s="48">
        <f t="shared" ref="BG12:BG13" si="49">IF(ISERROR(BC12*BF12),"",BC12*BF12)</f>
        <v>0</v>
      </c>
      <c r="BH12" s="48">
        <f t="shared" si="8"/>
        <v>0</v>
      </c>
      <c r="BI12" s="48">
        <f t="shared" si="9"/>
        <v>0</v>
      </c>
    </row>
    <row r="13" spans="1:61" customFormat="1" ht="59.25" customHeight="1" x14ac:dyDescent="0.25">
      <c r="A13" s="31">
        <v>12</v>
      </c>
      <c r="B13" s="64"/>
      <c r="C13" s="32"/>
      <c r="D13" s="32" t="s">
        <v>61</v>
      </c>
      <c r="E13" s="32"/>
      <c r="F13" s="32" t="s">
        <v>62</v>
      </c>
      <c r="G13" s="33"/>
      <c r="H13" s="35" t="s">
        <v>85</v>
      </c>
      <c r="I13" s="35" t="s">
        <v>78</v>
      </c>
      <c r="J13" s="36" t="s">
        <v>65</v>
      </c>
      <c r="K13" s="37" t="s">
        <v>74</v>
      </c>
      <c r="L13" s="36" t="s">
        <v>79</v>
      </c>
      <c r="M13" s="33" t="s">
        <v>92</v>
      </c>
      <c r="N13" s="32"/>
      <c r="O13" s="38"/>
      <c r="P13" s="65" t="s">
        <v>124</v>
      </c>
      <c r="Q13" s="39"/>
      <c r="R13" s="32" t="s">
        <v>69</v>
      </c>
      <c r="S13" s="40"/>
      <c r="T13" s="41">
        <v>7.65</v>
      </c>
      <c r="U13" s="32" t="s">
        <v>70</v>
      </c>
      <c r="V13" s="42">
        <v>30.5</v>
      </c>
      <c r="W13" s="42">
        <v>39.4</v>
      </c>
      <c r="X13" s="42">
        <v>14</v>
      </c>
      <c r="Y13" s="43">
        <v>10</v>
      </c>
      <c r="Z13" s="44">
        <v>1</v>
      </c>
      <c r="AA13" s="45">
        <f t="shared" si="40"/>
        <v>1.68238E-2</v>
      </c>
      <c r="AB13" s="43">
        <v>64</v>
      </c>
      <c r="AC13" s="46">
        <f t="shared" si="41"/>
        <v>3804.1346188138232</v>
      </c>
      <c r="AD13" s="47">
        <v>3300</v>
      </c>
      <c r="AE13" s="48">
        <f t="shared" si="42"/>
        <v>0.86747718750000002</v>
      </c>
      <c r="AF13" s="49" t="s">
        <v>71</v>
      </c>
      <c r="AG13" s="50">
        <f t="shared" si="0"/>
        <v>0.28100000000000003</v>
      </c>
      <c r="AH13" s="48">
        <f t="shared" si="43"/>
        <v>2.5571000000000002</v>
      </c>
      <c r="AI13" s="48">
        <f t="shared" si="44"/>
        <v>7.65</v>
      </c>
      <c r="AJ13" s="51">
        <v>0.01</v>
      </c>
      <c r="AK13" s="48">
        <f t="shared" si="1"/>
        <v>9.0999999999999998E-2</v>
      </c>
      <c r="AL13" s="51">
        <v>0</v>
      </c>
      <c r="AM13" s="48">
        <f t="shared" si="45"/>
        <v>0</v>
      </c>
      <c r="AN13" s="51">
        <v>0</v>
      </c>
      <c r="AO13" s="48">
        <f t="shared" si="2"/>
        <v>0</v>
      </c>
      <c r="AP13" s="52">
        <v>0</v>
      </c>
      <c r="AQ13" s="51">
        <v>0</v>
      </c>
      <c r="AR13" s="48">
        <f t="shared" si="46"/>
        <v>0</v>
      </c>
      <c r="AS13" s="52">
        <v>0</v>
      </c>
      <c r="AT13" s="51">
        <v>0</v>
      </c>
      <c r="AU13" s="48">
        <f t="shared" si="3"/>
        <v>0</v>
      </c>
      <c r="AV13" s="48">
        <f t="shared" si="47"/>
        <v>9.0999999999999998E-2</v>
      </c>
      <c r="AW13" s="48">
        <f>IF(ISERROR(AI13+AV13),"",AI13+AV13)</f>
        <v>7.7410000000000005</v>
      </c>
      <c r="AX13" s="53">
        <f t="shared" si="4"/>
        <v>0.14934065934065924</v>
      </c>
      <c r="AY13" s="54">
        <v>9.1</v>
      </c>
      <c r="AZ13" s="55">
        <v>40</v>
      </c>
      <c r="BA13" s="53">
        <f t="shared" si="5"/>
        <v>0.68700000000000006</v>
      </c>
      <c r="BB13" s="6"/>
      <c r="BC13" s="56"/>
      <c r="BD13" s="48">
        <f t="shared" si="6"/>
        <v>0</v>
      </c>
      <c r="BE13" s="48">
        <f t="shared" si="7"/>
        <v>0</v>
      </c>
      <c r="BF13" s="57">
        <v>12.52</v>
      </c>
      <c r="BG13" s="48">
        <f t="shared" si="49"/>
        <v>0</v>
      </c>
      <c r="BH13" s="48">
        <f t="shared" si="8"/>
        <v>0</v>
      </c>
      <c r="BI13" s="48">
        <f t="shared" si="9"/>
        <v>0</v>
      </c>
    </row>
    <row r="14" spans="1:61" customFormat="1" ht="59.25" customHeight="1" x14ac:dyDescent="0.25">
      <c r="A14" s="31">
        <v>13</v>
      </c>
      <c r="B14" s="62"/>
      <c r="C14" s="32"/>
      <c r="D14" s="32" t="s">
        <v>61</v>
      </c>
      <c r="E14" s="32"/>
      <c r="F14" s="32" t="s">
        <v>62</v>
      </c>
      <c r="G14" s="33"/>
      <c r="H14" s="34" t="s">
        <v>95</v>
      </c>
      <c r="I14" s="35" t="s">
        <v>64</v>
      </c>
      <c r="J14" s="36" t="s">
        <v>65</v>
      </c>
      <c r="K14" s="37" t="s">
        <v>74</v>
      </c>
      <c r="L14" s="36" t="s">
        <v>67</v>
      </c>
      <c r="M14" s="33" t="s">
        <v>96</v>
      </c>
      <c r="N14" s="32"/>
      <c r="O14" s="38"/>
      <c r="P14" s="65" t="s">
        <v>125</v>
      </c>
      <c r="Q14" s="39"/>
      <c r="R14" s="32" t="s">
        <v>69</v>
      </c>
      <c r="S14" s="40"/>
      <c r="T14" s="41">
        <v>17.45</v>
      </c>
      <c r="U14" s="32" t="s">
        <v>70</v>
      </c>
      <c r="V14" s="42">
        <v>24.1</v>
      </c>
      <c r="W14" s="42">
        <v>35.6</v>
      </c>
      <c r="X14" s="42">
        <v>25.4</v>
      </c>
      <c r="Y14" s="43">
        <v>10</v>
      </c>
      <c r="Z14" s="44">
        <v>1</v>
      </c>
      <c r="AA14" s="45">
        <f>IF(V14="","",V14*W14*X14/1000000)</f>
        <v>2.1792184000000003E-2</v>
      </c>
      <c r="AB14" s="43">
        <v>64</v>
      </c>
      <c r="AC14" s="46">
        <f>IF(AB14="","",AB14/AA14)</f>
        <v>2936.8327653621132</v>
      </c>
      <c r="AD14" s="47">
        <v>3300</v>
      </c>
      <c r="AE14" s="48">
        <f>IF(ISERROR(AD14/AC14/Z14),"",AD14/AC14/Z14)</f>
        <v>1.1236594875000001</v>
      </c>
      <c r="AF14" s="49" t="s">
        <v>71</v>
      </c>
      <c r="AG14" s="50">
        <f t="shared" si="0"/>
        <v>0.28100000000000003</v>
      </c>
      <c r="AH14" s="48">
        <f>IF(ISERROR(AY14*AG14),"",AY14*AG14)</f>
        <v>5.9010000000000007</v>
      </c>
      <c r="AI14" s="48">
        <f>IF(ISERROR(T14),"",T14)</f>
        <v>17.45</v>
      </c>
      <c r="AJ14" s="51">
        <v>0.01</v>
      </c>
      <c r="AK14" s="48">
        <f t="shared" si="1"/>
        <v>0.21</v>
      </c>
      <c r="AL14" s="51">
        <v>0</v>
      </c>
      <c r="AM14" s="48">
        <f>IF(ISERROR(AY14*AL14),"",AY14*AL14)</f>
        <v>0</v>
      </c>
      <c r="AN14" s="51">
        <v>0</v>
      </c>
      <c r="AO14" s="48">
        <f t="shared" si="2"/>
        <v>0</v>
      </c>
      <c r="AP14" s="52">
        <v>0</v>
      </c>
      <c r="AQ14" s="51">
        <v>0</v>
      </c>
      <c r="AR14" s="48">
        <f>IF(ISERROR(AY14*AQ14),"",AY14*AQ14)</f>
        <v>0</v>
      </c>
      <c r="AS14" s="52">
        <v>0</v>
      </c>
      <c r="AT14" s="51">
        <v>0</v>
      </c>
      <c r="AU14" s="48">
        <f t="shared" si="3"/>
        <v>0</v>
      </c>
      <c r="AV14" s="48">
        <f>IF(ISERROR(AK14+AM14+AO14+AR14+AU14),"",AK14+AM14+AO14+AR14+AU14)</f>
        <v>0.21</v>
      </c>
      <c r="AW14" s="48">
        <f>IF(ISERROR(AI14+AV14),"",AI14+AV14)</f>
        <v>17.66</v>
      </c>
      <c r="AX14" s="53">
        <f t="shared" si="4"/>
        <v>0.15904761904761905</v>
      </c>
      <c r="AY14" s="54">
        <v>21</v>
      </c>
      <c r="AZ14" s="55">
        <v>79.95</v>
      </c>
      <c r="BA14" s="53">
        <f t="shared" si="5"/>
        <v>0.64953095684803008</v>
      </c>
      <c r="BB14" s="6"/>
      <c r="BC14" s="56"/>
      <c r="BD14" s="48">
        <f t="shared" si="6"/>
        <v>0</v>
      </c>
      <c r="BE14" s="48">
        <f t="shared" si="7"/>
        <v>0</v>
      </c>
      <c r="BF14" s="57">
        <v>28.02</v>
      </c>
      <c r="BG14" s="48">
        <f>IF(ISERROR(BC14*BF14),"",BC14*BF14)</f>
        <v>0</v>
      </c>
      <c r="BH14" s="48">
        <f t="shared" si="8"/>
        <v>0</v>
      </c>
      <c r="BI14" s="48">
        <f t="shared" si="9"/>
        <v>0</v>
      </c>
    </row>
    <row r="15" spans="1:61" customFormat="1" ht="59.25" customHeight="1" x14ac:dyDescent="0.25">
      <c r="A15" s="31">
        <v>14</v>
      </c>
      <c r="B15" s="63"/>
      <c r="C15" s="32"/>
      <c r="D15" s="32" t="s">
        <v>61</v>
      </c>
      <c r="E15" s="32"/>
      <c r="F15" s="32" t="s">
        <v>62</v>
      </c>
      <c r="G15" s="33"/>
      <c r="H15" s="35" t="s">
        <v>97</v>
      </c>
      <c r="I15" s="35" t="s">
        <v>73</v>
      </c>
      <c r="J15" s="36" t="s">
        <v>65</v>
      </c>
      <c r="K15" s="37" t="s">
        <v>74</v>
      </c>
      <c r="L15" s="36" t="s">
        <v>75</v>
      </c>
      <c r="M15" s="33" t="s">
        <v>96</v>
      </c>
      <c r="N15" s="32"/>
      <c r="O15" s="38"/>
      <c r="P15" s="65" t="s">
        <v>126</v>
      </c>
      <c r="Q15" s="39"/>
      <c r="R15" s="32" t="s">
        <v>69</v>
      </c>
      <c r="S15" s="40"/>
      <c r="T15" s="41">
        <v>5.4</v>
      </c>
      <c r="U15" s="32" t="s">
        <v>70</v>
      </c>
      <c r="V15" s="42">
        <v>24.1</v>
      </c>
      <c r="W15" s="42">
        <v>35.6</v>
      </c>
      <c r="X15" s="42">
        <v>8.9</v>
      </c>
      <c r="Y15" s="43">
        <v>10</v>
      </c>
      <c r="Z15" s="32">
        <v>1</v>
      </c>
      <c r="AA15" s="45">
        <f t="shared" ref="AA15:AA16" si="50">IF(V15="","",V15*W15*X15/1000000)</f>
        <v>7.635844000000001E-3</v>
      </c>
      <c r="AB15" s="43">
        <v>64</v>
      </c>
      <c r="AC15" s="46">
        <f t="shared" ref="AC15:AC16" si="51">IF(AB15="","",AB15/AA15)</f>
        <v>8381.5227236177161</v>
      </c>
      <c r="AD15" s="47">
        <v>3300</v>
      </c>
      <c r="AE15" s="48">
        <f t="shared" ref="AE15:AE16" si="52">IF(ISERROR(AD15/AC15/Z15),"",AD15/AC15/Z15)</f>
        <v>0.39372320625000001</v>
      </c>
      <c r="AF15" s="49" t="s">
        <v>71</v>
      </c>
      <c r="AG15" s="50">
        <f t="shared" si="0"/>
        <v>0.28100000000000003</v>
      </c>
      <c r="AH15" s="48">
        <f t="shared" ref="AH15:AH16" si="53">IF(ISERROR(AY15*AG15),"",AY15*AG15)</f>
        <v>1.7281500000000003</v>
      </c>
      <c r="AI15" s="48">
        <f t="shared" ref="AI15:AI16" si="54">IF(ISERROR(T15),"",T15)</f>
        <v>5.4</v>
      </c>
      <c r="AJ15" s="51">
        <v>0.01</v>
      </c>
      <c r="AK15" s="48">
        <f t="shared" si="1"/>
        <v>6.1500000000000006E-2</v>
      </c>
      <c r="AL15" s="51">
        <v>0</v>
      </c>
      <c r="AM15" s="48">
        <f t="shared" ref="AM15:AM16" si="55">IF(ISERROR(AY15*AL15),"",AY15*AL15)</f>
        <v>0</v>
      </c>
      <c r="AN15" s="51">
        <v>0</v>
      </c>
      <c r="AO15" s="48">
        <f t="shared" si="2"/>
        <v>0</v>
      </c>
      <c r="AP15" s="52">
        <v>0</v>
      </c>
      <c r="AQ15" s="51">
        <v>0</v>
      </c>
      <c r="AR15" s="48">
        <f t="shared" ref="AR15:AR16" si="56">IF(ISERROR(AY15*AQ15),"",AY15*AQ15)</f>
        <v>0</v>
      </c>
      <c r="AS15" s="52">
        <v>0</v>
      </c>
      <c r="AT15" s="51">
        <v>0</v>
      </c>
      <c r="AU15" s="48">
        <f t="shared" si="3"/>
        <v>0</v>
      </c>
      <c r="AV15" s="48">
        <f t="shared" ref="AV15:AV16" si="57">IF(ISERROR(AK15+AM15+AO15+AR15+AU15),"",AK15+AM15+AO15+AR15+AU15)</f>
        <v>6.1500000000000006E-2</v>
      </c>
      <c r="AW15" s="48">
        <f t="shared" ref="AW15" si="58">IF(ISERROR(AI15+AV15),"",AI15+AV15)</f>
        <v>5.4615</v>
      </c>
      <c r="AX15" s="53">
        <f t="shared" si="4"/>
        <v>0.11195121951219517</v>
      </c>
      <c r="AY15" s="54">
        <v>6.15</v>
      </c>
      <c r="AZ15" s="55">
        <v>25</v>
      </c>
      <c r="BA15" s="53">
        <f t="shared" si="5"/>
        <v>0.66920000000000002</v>
      </c>
      <c r="BB15" s="6"/>
      <c r="BC15" s="56"/>
      <c r="BD15" s="48">
        <f t="shared" si="6"/>
        <v>0</v>
      </c>
      <c r="BE15" s="48">
        <f t="shared" si="7"/>
        <v>0</v>
      </c>
      <c r="BF15" s="57">
        <v>8.27</v>
      </c>
      <c r="BG15" s="48">
        <f t="shared" ref="BG15:BG16" si="59">IF(ISERROR(BC15*BF15),"",BC15*BF15)</f>
        <v>0</v>
      </c>
      <c r="BH15" s="48">
        <f t="shared" si="8"/>
        <v>0</v>
      </c>
      <c r="BI15" s="48">
        <f t="shared" si="9"/>
        <v>0</v>
      </c>
    </row>
    <row r="16" spans="1:61" customFormat="1" ht="59.25" customHeight="1" x14ac:dyDescent="0.25">
      <c r="A16" s="31">
        <v>15</v>
      </c>
      <c r="B16" s="64"/>
      <c r="C16" s="32"/>
      <c r="D16" s="32" t="s">
        <v>61</v>
      </c>
      <c r="E16" s="32"/>
      <c r="F16" s="32" t="s">
        <v>62</v>
      </c>
      <c r="G16" s="33"/>
      <c r="H16" s="35" t="s">
        <v>98</v>
      </c>
      <c r="I16" s="35" t="s">
        <v>78</v>
      </c>
      <c r="J16" s="36" t="s">
        <v>65</v>
      </c>
      <c r="K16" s="37" t="s">
        <v>74</v>
      </c>
      <c r="L16" s="36" t="s">
        <v>79</v>
      </c>
      <c r="M16" s="33" t="s">
        <v>99</v>
      </c>
      <c r="N16" s="32"/>
      <c r="O16" s="38"/>
      <c r="P16" s="65" t="s">
        <v>127</v>
      </c>
      <c r="Q16" s="39"/>
      <c r="R16" s="32" t="s">
        <v>69</v>
      </c>
      <c r="S16" s="40"/>
      <c r="T16" s="41">
        <v>7.65</v>
      </c>
      <c r="U16" s="32" t="s">
        <v>70</v>
      </c>
      <c r="V16" s="42">
        <v>30.5</v>
      </c>
      <c r="W16" s="42">
        <v>39.4</v>
      </c>
      <c r="X16" s="42">
        <v>14</v>
      </c>
      <c r="Y16" s="43">
        <v>10</v>
      </c>
      <c r="Z16" s="44">
        <v>1</v>
      </c>
      <c r="AA16" s="45">
        <f t="shared" si="50"/>
        <v>1.68238E-2</v>
      </c>
      <c r="AB16" s="43">
        <v>64</v>
      </c>
      <c r="AC16" s="46">
        <f t="shared" si="51"/>
        <v>3804.1346188138232</v>
      </c>
      <c r="AD16" s="47">
        <v>3300</v>
      </c>
      <c r="AE16" s="48">
        <f t="shared" si="52"/>
        <v>0.86747718750000002</v>
      </c>
      <c r="AF16" s="49" t="s">
        <v>71</v>
      </c>
      <c r="AG16" s="50">
        <f t="shared" si="0"/>
        <v>0.28100000000000003</v>
      </c>
      <c r="AH16" s="48">
        <f t="shared" si="53"/>
        <v>2.5571000000000002</v>
      </c>
      <c r="AI16" s="48">
        <f t="shared" si="54"/>
        <v>7.65</v>
      </c>
      <c r="AJ16" s="51">
        <v>0.01</v>
      </c>
      <c r="AK16" s="48">
        <f t="shared" si="1"/>
        <v>9.0999999999999998E-2</v>
      </c>
      <c r="AL16" s="51">
        <v>0</v>
      </c>
      <c r="AM16" s="48">
        <f t="shared" si="55"/>
        <v>0</v>
      </c>
      <c r="AN16" s="51">
        <v>0</v>
      </c>
      <c r="AO16" s="48">
        <f t="shared" si="2"/>
        <v>0</v>
      </c>
      <c r="AP16" s="52">
        <v>0</v>
      </c>
      <c r="AQ16" s="51">
        <v>0</v>
      </c>
      <c r="AR16" s="48">
        <f t="shared" si="56"/>
        <v>0</v>
      </c>
      <c r="AS16" s="52">
        <v>0</v>
      </c>
      <c r="AT16" s="51">
        <v>0</v>
      </c>
      <c r="AU16" s="48">
        <f t="shared" si="3"/>
        <v>0</v>
      </c>
      <c r="AV16" s="48">
        <f t="shared" si="57"/>
        <v>9.0999999999999998E-2</v>
      </c>
      <c r="AW16" s="48">
        <f>IF(ISERROR(AI16+AV16),"",AI16+AV16)</f>
        <v>7.7410000000000005</v>
      </c>
      <c r="AX16" s="53">
        <f t="shared" si="4"/>
        <v>0.14934065934065924</v>
      </c>
      <c r="AY16" s="54">
        <v>9.1</v>
      </c>
      <c r="AZ16" s="55">
        <v>40</v>
      </c>
      <c r="BA16" s="53">
        <f t="shared" si="5"/>
        <v>0.68700000000000006</v>
      </c>
      <c r="BB16" s="6"/>
      <c r="BC16" s="56"/>
      <c r="BD16" s="48">
        <f t="shared" si="6"/>
        <v>0</v>
      </c>
      <c r="BE16" s="48">
        <f t="shared" si="7"/>
        <v>0</v>
      </c>
      <c r="BF16" s="57">
        <v>12.52</v>
      </c>
      <c r="BG16" s="48">
        <f t="shared" si="59"/>
        <v>0</v>
      </c>
      <c r="BH16" s="48">
        <f t="shared" si="8"/>
        <v>0</v>
      </c>
      <c r="BI16" s="48">
        <f t="shared" si="9"/>
        <v>0</v>
      </c>
    </row>
    <row r="17" spans="1:61" customFormat="1" ht="59.25" customHeight="1" x14ac:dyDescent="0.25">
      <c r="A17" s="31">
        <v>16</v>
      </c>
      <c r="B17" s="62"/>
      <c r="C17" s="32"/>
      <c r="D17" s="32" t="s">
        <v>61</v>
      </c>
      <c r="E17" s="32"/>
      <c r="F17" s="32" t="s">
        <v>62</v>
      </c>
      <c r="G17" s="33"/>
      <c r="H17" s="34" t="s">
        <v>100</v>
      </c>
      <c r="I17" s="35" t="s">
        <v>64</v>
      </c>
      <c r="J17" s="36" t="s">
        <v>65</v>
      </c>
      <c r="K17" s="37" t="s">
        <v>74</v>
      </c>
      <c r="L17" s="36" t="s">
        <v>67</v>
      </c>
      <c r="M17" s="33" t="s">
        <v>101</v>
      </c>
      <c r="N17" s="32"/>
      <c r="O17" s="38"/>
      <c r="P17" s="65" t="s">
        <v>128</v>
      </c>
      <c r="Q17" s="39"/>
      <c r="R17" s="32" t="s">
        <v>69</v>
      </c>
      <c r="S17" s="40"/>
      <c r="T17" s="41">
        <v>17.45</v>
      </c>
      <c r="U17" s="32" t="s">
        <v>70</v>
      </c>
      <c r="V17" s="42">
        <v>24.1</v>
      </c>
      <c r="W17" s="42">
        <v>35.6</v>
      </c>
      <c r="X17" s="42">
        <v>25.4</v>
      </c>
      <c r="Y17" s="43">
        <v>10</v>
      </c>
      <c r="Z17" s="44">
        <v>1</v>
      </c>
      <c r="AA17" s="45">
        <f>IF(V17="","",V17*W17*X17/1000000)</f>
        <v>2.1792184000000003E-2</v>
      </c>
      <c r="AB17" s="43">
        <v>64</v>
      </c>
      <c r="AC17" s="46">
        <f>IF(AB17="","",AB17/AA17)</f>
        <v>2936.8327653621132</v>
      </c>
      <c r="AD17" s="47">
        <v>3300</v>
      </c>
      <c r="AE17" s="48">
        <f>IF(ISERROR(AD17/AC17/Z17),"",AD17/AC17/Z17)</f>
        <v>1.1236594875000001</v>
      </c>
      <c r="AF17" s="49" t="s">
        <v>71</v>
      </c>
      <c r="AG17" s="50">
        <f t="shared" si="0"/>
        <v>0.28100000000000003</v>
      </c>
      <c r="AH17" s="48">
        <f>IF(ISERROR(AY17*AG17),"",AY17*AG17)</f>
        <v>5.9010000000000007</v>
      </c>
      <c r="AI17" s="48">
        <f>IF(ISERROR(T17),"",T17)</f>
        <v>17.45</v>
      </c>
      <c r="AJ17" s="51">
        <v>0.01</v>
      </c>
      <c r="AK17" s="48">
        <f t="shared" si="1"/>
        <v>0.21</v>
      </c>
      <c r="AL17" s="51">
        <v>0</v>
      </c>
      <c r="AM17" s="48">
        <f>IF(ISERROR(AY17*AL17),"",AY17*AL17)</f>
        <v>0</v>
      </c>
      <c r="AN17" s="51">
        <v>0</v>
      </c>
      <c r="AO17" s="48">
        <f t="shared" si="2"/>
        <v>0</v>
      </c>
      <c r="AP17" s="52">
        <v>0</v>
      </c>
      <c r="AQ17" s="51">
        <v>0</v>
      </c>
      <c r="AR17" s="48">
        <f>IF(ISERROR(AY17*AQ17),"",AY17*AQ17)</f>
        <v>0</v>
      </c>
      <c r="AS17" s="52">
        <v>0</v>
      </c>
      <c r="AT17" s="51">
        <v>0</v>
      </c>
      <c r="AU17" s="48">
        <f t="shared" si="3"/>
        <v>0</v>
      </c>
      <c r="AV17" s="48">
        <f>IF(ISERROR(AK17+AM17+AO17+AR17+AU17),"",AK17+AM17+AO17+AR17+AU17)</f>
        <v>0.21</v>
      </c>
      <c r="AW17" s="48">
        <f>IF(ISERROR(AI17+AV17),"",AI17+AV17)</f>
        <v>17.66</v>
      </c>
      <c r="AX17" s="53">
        <f t="shared" si="4"/>
        <v>0.15904761904761905</v>
      </c>
      <c r="AY17" s="54">
        <v>21</v>
      </c>
      <c r="AZ17" s="55">
        <v>79.95</v>
      </c>
      <c r="BA17" s="53">
        <f t="shared" si="5"/>
        <v>0.64953095684803008</v>
      </c>
      <c r="BB17" s="6"/>
      <c r="BC17" s="56"/>
      <c r="BD17" s="48">
        <f t="shared" si="6"/>
        <v>0</v>
      </c>
      <c r="BE17" s="48">
        <f t="shared" si="7"/>
        <v>0</v>
      </c>
      <c r="BF17" s="57">
        <v>28.02</v>
      </c>
      <c r="BG17" s="48">
        <f>IF(ISERROR(BC17*BF17),"",BC17*BF17)</f>
        <v>0</v>
      </c>
      <c r="BH17" s="48">
        <f t="shared" si="8"/>
        <v>0</v>
      </c>
      <c r="BI17" s="48">
        <f t="shared" si="9"/>
        <v>0</v>
      </c>
    </row>
    <row r="18" spans="1:61" customFormat="1" ht="59.25" customHeight="1" x14ac:dyDescent="0.25">
      <c r="A18" s="31">
        <v>17</v>
      </c>
      <c r="B18" s="63"/>
      <c r="C18" s="32"/>
      <c r="D18" s="32" t="s">
        <v>61</v>
      </c>
      <c r="E18" s="32"/>
      <c r="F18" s="32" t="s">
        <v>62</v>
      </c>
      <c r="G18" s="33"/>
      <c r="H18" s="35" t="s">
        <v>97</v>
      </c>
      <c r="I18" s="35" t="s">
        <v>73</v>
      </c>
      <c r="J18" s="36" t="s">
        <v>65</v>
      </c>
      <c r="K18" s="37" t="s">
        <v>74</v>
      </c>
      <c r="L18" s="36" t="s">
        <v>75</v>
      </c>
      <c r="M18" s="33" t="s">
        <v>102</v>
      </c>
      <c r="N18" s="32"/>
      <c r="O18" s="38"/>
      <c r="P18" s="65" t="s">
        <v>129</v>
      </c>
      <c r="Q18" s="39"/>
      <c r="R18" s="32" t="s">
        <v>69</v>
      </c>
      <c r="S18" s="40"/>
      <c r="T18" s="41">
        <v>5.4</v>
      </c>
      <c r="U18" s="32" t="s">
        <v>70</v>
      </c>
      <c r="V18" s="42">
        <v>24.1</v>
      </c>
      <c r="W18" s="42">
        <v>35.6</v>
      </c>
      <c r="X18" s="42">
        <v>8.9</v>
      </c>
      <c r="Y18" s="43">
        <v>10</v>
      </c>
      <c r="Z18" s="32">
        <v>1</v>
      </c>
      <c r="AA18" s="45">
        <f t="shared" ref="AA18:AA19" si="60">IF(V18="","",V18*W18*X18/1000000)</f>
        <v>7.635844000000001E-3</v>
      </c>
      <c r="AB18" s="43">
        <v>64</v>
      </c>
      <c r="AC18" s="46">
        <f t="shared" ref="AC18:AC19" si="61">IF(AB18="","",AB18/AA18)</f>
        <v>8381.5227236177161</v>
      </c>
      <c r="AD18" s="47">
        <v>3300</v>
      </c>
      <c r="AE18" s="48">
        <f t="shared" ref="AE18:AE19" si="62">IF(ISERROR(AD18/AC18/Z18),"",AD18/AC18/Z18)</f>
        <v>0.39372320625000001</v>
      </c>
      <c r="AF18" s="49" t="s">
        <v>71</v>
      </c>
      <c r="AG18" s="50">
        <f t="shared" si="0"/>
        <v>0.28100000000000003</v>
      </c>
      <c r="AH18" s="48">
        <f t="shared" ref="AH18:AH19" si="63">IF(ISERROR(AY18*AG18),"",AY18*AG18)</f>
        <v>1.7281500000000003</v>
      </c>
      <c r="AI18" s="48">
        <f t="shared" ref="AI18:AI19" si="64">IF(ISERROR(T18),"",T18)</f>
        <v>5.4</v>
      </c>
      <c r="AJ18" s="51">
        <v>0.01</v>
      </c>
      <c r="AK18" s="48">
        <f t="shared" si="1"/>
        <v>6.1500000000000006E-2</v>
      </c>
      <c r="AL18" s="51">
        <v>0</v>
      </c>
      <c r="AM18" s="48">
        <f t="shared" ref="AM18:AM19" si="65">IF(ISERROR(AY18*AL18),"",AY18*AL18)</f>
        <v>0</v>
      </c>
      <c r="AN18" s="51">
        <v>0</v>
      </c>
      <c r="AO18" s="48">
        <f t="shared" si="2"/>
        <v>0</v>
      </c>
      <c r="AP18" s="52">
        <v>0</v>
      </c>
      <c r="AQ18" s="51">
        <v>0</v>
      </c>
      <c r="AR18" s="48">
        <f t="shared" ref="AR18:AR19" si="66">IF(ISERROR(AY18*AQ18),"",AY18*AQ18)</f>
        <v>0</v>
      </c>
      <c r="AS18" s="52">
        <v>0</v>
      </c>
      <c r="AT18" s="51">
        <v>0</v>
      </c>
      <c r="AU18" s="48">
        <f t="shared" si="3"/>
        <v>0</v>
      </c>
      <c r="AV18" s="48">
        <f t="shared" ref="AV18:AV19" si="67">IF(ISERROR(AK18+AM18+AO18+AR18+AU18),"",AK18+AM18+AO18+AR18+AU18)</f>
        <v>6.1500000000000006E-2</v>
      </c>
      <c r="AW18" s="48">
        <f t="shared" ref="AW18" si="68">IF(ISERROR(AI18+AV18),"",AI18+AV18)</f>
        <v>5.4615</v>
      </c>
      <c r="AX18" s="53">
        <f t="shared" si="4"/>
        <v>0.11195121951219517</v>
      </c>
      <c r="AY18" s="54">
        <v>6.15</v>
      </c>
      <c r="AZ18" s="55">
        <v>25</v>
      </c>
      <c r="BA18" s="53">
        <f t="shared" si="5"/>
        <v>0.66920000000000002</v>
      </c>
      <c r="BB18" s="6"/>
      <c r="BC18" s="56"/>
      <c r="BD18" s="48">
        <f t="shared" si="6"/>
        <v>0</v>
      </c>
      <c r="BE18" s="48">
        <f t="shared" si="7"/>
        <v>0</v>
      </c>
      <c r="BF18" s="57">
        <v>8.27</v>
      </c>
      <c r="BG18" s="48">
        <f t="shared" ref="BG18:BG19" si="69">IF(ISERROR(BC18*BF18),"",BC18*BF18)</f>
        <v>0</v>
      </c>
      <c r="BH18" s="48">
        <f t="shared" si="8"/>
        <v>0</v>
      </c>
      <c r="BI18" s="48">
        <f t="shared" si="9"/>
        <v>0</v>
      </c>
    </row>
    <row r="19" spans="1:61" customFormat="1" ht="59.25" customHeight="1" x14ac:dyDescent="0.25">
      <c r="A19" s="31">
        <v>18</v>
      </c>
      <c r="B19" s="64"/>
      <c r="C19" s="32"/>
      <c r="D19" s="32" t="s">
        <v>61</v>
      </c>
      <c r="E19" s="32"/>
      <c r="F19" s="32" t="s">
        <v>62</v>
      </c>
      <c r="G19" s="33"/>
      <c r="H19" s="35" t="s">
        <v>103</v>
      </c>
      <c r="I19" s="35" t="s">
        <v>78</v>
      </c>
      <c r="J19" s="36" t="s">
        <v>65</v>
      </c>
      <c r="K19" s="37" t="s">
        <v>74</v>
      </c>
      <c r="L19" s="36" t="s">
        <v>79</v>
      </c>
      <c r="M19" s="33" t="s">
        <v>101</v>
      </c>
      <c r="N19" s="32"/>
      <c r="O19" s="38"/>
      <c r="P19" s="65" t="s">
        <v>130</v>
      </c>
      <c r="Q19" s="39"/>
      <c r="R19" s="32" t="s">
        <v>69</v>
      </c>
      <c r="S19" s="40"/>
      <c r="T19" s="41">
        <v>7.65</v>
      </c>
      <c r="U19" s="32" t="s">
        <v>70</v>
      </c>
      <c r="V19" s="42">
        <v>30.5</v>
      </c>
      <c r="W19" s="42">
        <v>39.4</v>
      </c>
      <c r="X19" s="42">
        <v>14</v>
      </c>
      <c r="Y19" s="43">
        <v>10</v>
      </c>
      <c r="Z19" s="44">
        <v>1</v>
      </c>
      <c r="AA19" s="45">
        <f t="shared" si="60"/>
        <v>1.68238E-2</v>
      </c>
      <c r="AB19" s="43">
        <v>64</v>
      </c>
      <c r="AC19" s="46">
        <f t="shared" si="61"/>
        <v>3804.1346188138232</v>
      </c>
      <c r="AD19" s="47">
        <v>3300</v>
      </c>
      <c r="AE19" s="48">
        <f t="shared" si="62"/>
        <v>0.86747718750000002</v>
      </c>
      <c r="AF19" s="49" t="s">
        <v>71</v>
      </c>
      <c r="AG19" s="50">
        <f t="shared" si="0"/>
        <v>0.28100000000000003</v>
      </c>
      <c r="AH19" s="48">
        <f t="shared" si="63"/>
        <v>2.5571000000000002</v>
      </c>
      <c r="AI19" s="48">
        <f t="shared" si="64"/>
        <v>7.65</v>
      </c>
      <c r="AJ19" s="51">
        <v>0.01</v>
      </c>
      <c r="AK19" s="48">
        <f t="shared" si="1"/>
        <v>9.0999999999999998E-2</v>
      </c>
      <c r="AL19" s="51">
        <v>0</v>
      </c>
      <c r="AM19" s="48">
        <f t="shared" si="65"/>
        <v>0</v>
      </c>
      <c r="AN19" s="51">
        <v>0</v>
      </c>
      <c r="AO19" s="48">
        <f t="shared" si="2"/>
        <v>0</v>
      </c>
      <c r="AP19" s="52">
        <v>0</v>
      </c>
      <c r="AQ19" s="51">
        <v>0</v>
      </c>
      <c r="AR19" s="48">
        <f t="shared" si="66"/>
        <v>0</v>
      </c>
      <c r="AS19" s="52">
        <v>0</v>
      </c>
      <c r="AT19" s="51">
        <v>0</v>
      </c>
      <c r="AU19" s="48">
        <f t="shared" si="3"/>
        <v>0</v>
      </c>
      <c r="AV19" s="48">
        <f t="shared" si="67"/>
        <v>9.0999999999999998E-2</v>
      </c>
      <c r="AW19" s="48">
        <f>IF(ISERROR(AI19+AV19),"",AI19+AV19)</f>
        <v>7.7410000000000005</v>
      </c>
      <c r="AX19" s="53">
        <f t="shared" si="4"/>
        <v>0.14934065934065924</v>
      </c>
      <c r="AY19" s="54">
        <v>9.1</v>
      </c>
      <c r="AZ19" s="55">
        <v>40</v>
      </c>
      <c r="BA19" s="53">
        <f t="shared" si="5"/>
        <v>0.68700000000000006</v>
      </c>
      <c r="BB19" s="6"/>
      <c r="BC19" s="56"/>
      <c r="BD19" s="48">
        <f t="shared" si="6"/>
        <v>0</v>
      </c>
      <c r="BE19" s="48">
        <f t="shared" si="7"/>
        <v>0</v>
      </c>
      <c r="BF19" s="57">
        <v>12.52</v>
      </c>
      <c r="BG19" s="48">
        <f t="shared" si="69"/>
        <v>0</v>
      </c>
      <c r="BH19" s="48">
        <f t="shared" si="8"/>
        <v>0</v>
      </c>
      <c r="BI19" s="48">
        <f t="shared" si="9"/>
        <v>0</v>
      </c>
    </row>
    <row r="20" spans="1:61" customFormat="1" ht="59.25" customHeight="1" x14ac:dyDescent="0.25">
      <c r="A20" s="31">
        <v>19</v>
      </c>
      <c r="B20" s="62"/>
      <c r="C20" s="32"/>
      <c r="D20" s="32" t="s">
        <v>61</v>
      </c>
      <c r="E20" s="32"/>
      <c r="F20" s="32" t="s">
        <v>62</v>
      </c>
      <c r="G20" s="33"/>
      <c r="H20" s="34" t="s">
        <v>104</v>
      </c>
      <c r="I20" s="35" t="s">
        <v>64</v>
      </c>
      <c r="J20" s="36" t="s">
        <v>65</v>
      </c>
      <c r="K20" s="37" t="s">
        <v>74</v>
      </c>
      <c r="L20" s="36" t="s">
        <v>67</v>
      </c>
      <c r="M20" s="33" t="s">
        <v>105</v>
      </c>
      <c r="N20" s="32"/>
      <c r="O20" s="38"/>
      <c r="P20" s="65" t="s">
        <v>131</v>
      </c>
      <c r="Q20" s="39"/>
      <c r="R20" s="32" t="s">
        <v>69</v>
      </c>
      <c r="S20" s="40"/>
      <c r="T20" s="41">
        <v>17.45</v>
      </c>
      <c r="U20" s="32" t="s">
        <v>70</v>
      </c>
      <c r="V20" s="42">
        <v>24.1</v>
      </c>
      <c r="W20" s="42">
        <v>35.6</v>
      </c>
      <c r="X20" s="42">
        <v>25.4</v>
      </c>
      <c r="Y20" s="43">
        <v>10</v>
      </c>
      <c r="Z20" s="44">
        <v>1</v>
      </c>
      <c r="AA20" s="45">
        <f>IF(V20="","",V20*W20*X20/1000000)</f>
        <v>2.1792184000000003E-2</v>
      </c>
      <c r="AB20" s="43">
        <v>64</v>
      </c>
      <c r="AC20" s="46">
        <f>IF(AB20="","",AB20/AA20)</f>
        <v>2936.8327653621132</v>
      </c>
      <c r="AD20" s="47">
        <v>3300</v>
      </c>
      <c r="AE20" s="48">
        <f>IF(ISERROR(AD20/AC20/Z20),"",AD20/AC20/Z20)</f>
        <v>1.1236594875000001</v>
      </c>
      <c r="AF20" s="49" t="s">
        <v>71</v>
      </c>
      <c r="AG20" s="50">
        <f t="shared" si="0"/>
        <v>0.28100000000000003</v>
      </c>
      <c r="AH20" s="48">
        <f>IF(ISERROR(AY20*AG20),"",AY20*AG20)</f>
        <v>5.9010000000000007</v>
      </c>
      <c r="AI20" s="48">
        <f>IF(ISERROR(T20),"",T20)</f>
        <v>17.45</v>
      </c>
      <c r="AJ20" s="51">
        <v>0.01</v>
      </c>
      <c r="AK20" s="48">
        <f t="shared" si="1"/>
        <v>0.21</v>
      </c>
      <c r="AL20" s="51">
        <v>0</v>
      </c>
      <c r="AM20" s="48">
        <f>IF(ISERROR(AY20*AL20),"",AY20*AL20)</f>
        <v>0</v>
      </c>
      <c r="AN20" s="51">
        <v>0</v>
      </c>
      <c r="AO20" s="48">
        <f t="shared" si="2"/>
        <v>0</v>
      </c>
      <c r="AP20" s="52">
        <v>0</v>
      </c>
      <c r="AQ20" s="51">
        <v>0</v>
      </c>
      <c r="AR20" s="48">
        <f>IF(ISERROR(AY20*AQ20),"",AY20*AQ20)</f>
        <v>0</v>
      </c>
      <c r="AS20" s="52">
        <v>0</v>
      </c>
      <c r="AT20" s="51">
        <v>0</v>
      </c>
      <c r="AU20" s="48">
        <f t="shared" si="3"/>
        <v>0</v>
      </c>
      <c r="AV20" s="48">
        <f>IF(ISERROR(AK20+AM20+AO20+AR20+AU20),"",AK20+AM20+AO20+AR20+AU20)</f>
        <v>0.21</v>
      </c>
      <c r="AW20" s="48">
        <f>IF(ISERROR(AI20+AV20),"",AI20+AV20)</f>
        <v>17.66</v>
      </c>
      <c r="AX20" s="53">
        <f t="shared" si="4"/>
        <v>0.15904761904761905</v>
      </c>
      <c r="AY20" s="54">
        <v>21</v>
      </c>
      <c r="AZ20" s="55">
        <v>79.95</v>
      </c>
      <c r="BA20" s="53">
        <f t="shared" si="5"/>
        <v>0.64953095684803008</v>
      </c>
      <c r="BB20" s="6"/>
      <c r="BC20" s="56"/>
      <c r="BD20" s="48">
        <f t="shared" si="6"/>
        <v>0</v>
      </c>
      <c r="BE20" s="48">
        <f t="shared" si="7"/>
        <v>0</v>
      </c>
      <c r="BF20" s="57">
        <v>28.02</v>
      </c>
      <c r="BG20" s="48">
        <f>IF(ISERROR(BC20*BF20),"",BC20*BF20)</f>
        <v>0</v>
      </c>
      <c r="BH20" s="48">
        <f t="shared" si="8"/>
        <v>0</v>
      </c>
      <c r="BI20" s="48">
        <f t="shared" si="9"/>
        <v>0</v>
      </c>
    </row>
    <row r="21" spans="1:61" customFormat="1" ht="59.25" customHeight="1" x14ac:dyDescent="0.25">
      <c r="A21" s="31">
        <v>20</v>
      </c>
      <c r="B21" s="63"/>
      <c r="C21" s="32"/>
      <c r="D21" s="32" t="s">
        <v>61</v>
      </c>
      <c r="E21" s="32"/>
      <c r="F21" s="32" t="s">
        <v>62</v>
      </c>
      <c r="G21" s="33"/>
      <c r="H21" s="35" t="s">
        <v>106</v>
      </c>
      <c r="I21" s="35" t="s">
        <v>73</v>
      </c>
      <c r="J21" s="36" t="s">
        <v>65</v>
      </c>
      <c r="K21" s="37" t="s">
        <v>74</v>
      </c>
      <c r="L21" s="36" t="s">
        <v>75</v>
      </c>
      <c r="M21" s="33" t="s">
        <v>107</v>
      </c>
      <c r="N21" s="32"/>
      <c r="O21" s="38"/>
      <c r="P21" s="65" t="s">
        <v>132</v>
      </c>
      <c r="Q21" s="39"/>
      <c r="R21" s="32" t="s">
        <v>69</v>
      </c>
      <c r="S21" s="40"/>
      <c r="T21" s="41">
        <v>5.4</v>
      </c>
      <c r="U21" s="32" t="s">
        <v>70</v>
      </c>
      <c r="V21" s="42">
        <v>24.1</v>
      </c>
      <c r="W21" s="42">
        <v>35.6</v>
      </c>
      <c r="X21" s="42">
        <v>8.9</v>
      </c>
      <c r="Y21" s="43">
        <v>10</v>
      </c>
      <c r="Z21" s="32">
        <v>1</v>
      </c>
      <c r="AA21" s="45">
        <f t="shared" ref="AA21:AA22" si="70">IF(V21="","",V21*W21*X21/1000000)</f>
        <v>7.635844000000001E-3</v>
      </c>
      <c r="AB21" s="43">
        <v>64</v>
      </c>
      <c r="AC21" s="46">
        <f t="shared" ref="AC21:AC22" si="71">IF(AB21="","",AB21/AA21)</f>
        <v>8381.5227236177161</v>
      </c>
      <c r="AD21" s="47">
        <v>3300</v>
      </c>
      <c r="AE21" s="48">
        <f t="shared" ref="AE21:AE22" si="72">IF(ISERROR(AD21/AC21/Z21),"",AD21/AC21/Z21)</f>
        <v>0.39372320625000001</v>
      </c>
      <c r="AF21" s="49" t="s">
        <v>71</v>
      </c>
      <c r="AG21" s="50">
        <f t="shared" si="0"/>
        <v>0.28100000000000003</v>
      </c>
      <c r="AH21" s="48">
        <f t="shared" ref="AH21:AH22" si="73">IF(ISERROR(AY21*AG21),"",AY21*AG21)</f>
        <v>1.7281500000000003</v>
      </c>
      <c r="AI21" s="48">
        <f t="shared" ref="AI21:AI22" si="74">IF(ISERROR(T21),"",T21)</f>
        <v>5.4</v>
      </c>
      <c r="AJ21" s="51">
        <v>0.01</v>
      </c>
      <c r="AK21" s="48">
        <f t="shared" si="1"/>
        <v>6.1500000000000006E-2</v>
      </c>
      <c r="AL21" s="51">
        <v>0</v>
      </c>
      <c r="AM21" s="48">
        <f t="shared" ref="AM21:AM22" si="75">IF(ISERROR(AY21*AL21),"",AY21*AL21)</f>
        <v>0</v>
      </c>
      <c r="AN21" s="51">
        <v>0</v>
      </c>
      <c r="AO21" s="48">
        <f t="shared" si="2"/>
        <v>0</v>
      </c>
      <c r="AP21" s="52">
        <v>0</v>
      </c>
      <c r="AQ21" s="51">
        <v>0</v>
      </c>
      <c r="AR21" s="48">
        <f t="shared" ref="AR21:AR22" si="76">IF(ISERROR(AY21*AQ21),"",AY21*AQ21)</f>
        <v>0</v>
      </c>
      <c r="AS21" s="52">
        <v>0</v>
      </c>
      <c r="AT21" s="51">
        <v>0</v>
      </c>
      <c r="AU21" s="48">
        <f t="shared" si="3"/>
        <v>0</v>
      </c>
      <c r="AV21" s="48">
        <f t="shared" ref="AV21:AV22" si="77">IF(ISERROR(AK21+AM21+AO21+AR21+AU21),"",AK21+AM21+AO21+AR21+AU21)</f>
        <v>6.1500000000000006E-2</v>
      </c>
      <c r="AW21" s="48">
        <f t="shared" ref="AW21" si="78">IF(ISERROR(AI21+AV21),"",AI21+AV21)</f>
        <v>5.4615</v>
      </c>
      <c r="AX21" s="53">
        <f t="shared" si="4"/>
        <v>0.11195121951219517</v>
      </c>
      <c r="AY21" s="54">
        <v>6.15</v>
      </c>
      <c r="AZ21" s="55">
        <v>25</v>
      </c>
      <c r="BA21" s="53">
        <f t="shared" si="5"/>
        <v>0.66920000000000002</v>
      </c>
      <c r="BB21" s="6"/>
      <c r="BC21" s="56"/>
      <c r="BD21" s="48">
        <f t="shared" si="6"/>
        <v>0</v>
      </c>
      <c r="BE21" s="48">
        <f t="shared" si="7"/>
        <v>0</v>
      </c>
      <c r="BF21" s="57">
        <v>8.27</v>
      </c>
      <c r="BG21" s="48">
        <f t="shared" ref="BG21:BG22" si="79">IF(ISERROR(BC21*BF21),"",BC21*BF21)</f>
        <v>0</v>
      </c>
      <c r="BH21" s="48">
        <f t="shared" si="8"/>
        <v>0</v>
      </c>
      <c r="BI21" s="48">
        <f t="shared" si="9"/>
        <v>0</v>
      </c>
    </row>
    <row r="22" spans="1:61" customFormat="1" ht="59.25" customHeight="1" x14ac:dyDescent="0.25">
      <c r="A22" s="31">
        <v>21</v>
      </c>
      <c r="B22" s="64"/>
      <c r="C22" s="32"/>
      <c r="D22" s="32" t="s">
        <v>61</v>
      </c>
      <c r="E22" s="32"/>
      <c r="F22" s="32" t="s">
        <v>62</v>
      </c>
      <c r="G22" s="33"/>
      <c r="H22" s="35" t="s">
        <v>108</v>
      </c>
      <c r="I22" s="35" t="s">
        <v>78</v>
      </c>
      <c r="J22" s="36" t="s">
        <v>65</v>
      </c>
      <c r="K22" s="37" t="s">
        <v>74</v>
      </c>
      <c r="L22" s="36" t="s">
        <v>79</v>
      </c>
      <c r="M22" s="33" t="s">
        <v>109</v>
      </c>
      <c r="N22" s="32"/>
      <c r="O22" s="38"/>
      <c r="P22" s="65" t="s">
        <v>133</v>
      </c>
      <c r="Q22" s="39"/>
      <c r="R22" s="32" t="s">
        <v>69</v>
      </c>
      <c r="S22" s="40"/>
      <c r="T22" s="41">
        <v>7.65</v>
      </c>
      <c r="U22" s="32" t="s">
        <v>70</v>
      </c>
      <c r="V22" s="42">
        <v>30.5</v>
      </c>
      <c r="W22" s="42">
        <v>39.4</v>
      </c>
      <c r="X22" s="42">
        <v>14</v>
      </c>
      <c r="Y22" s="43">
        <v>10</v>
      </c>
      <c r="Z22" s="44">
        <v>1</v>
      </c>
      <c r="AA22" s="45">
        <f t="shared" si="70"/>
        <v>1.68238E-2</v>
      </c>
      <c r="AB22" s="43">
        <v>64</v>
      </c>
      <c r="AC22" s="46">
        <f t="shared" si="71"/>
        <v>3804.1346188138232</v>
      </c>
      <c r="AD22" s="47">
        <v>3300</v>
      </c>
      <c r="AE22" s="48">
        <f t="shared" si="72"/>
        <v>0.86747718750000002</v>
      </c>
      <c r="AF22" s="49" t="s">
        <v>71</v>
      </c>
      <c r="AG22" s="50">
        <f t="shared" si="0"/>
        <v>0.28100000000000003</v>
      </c>
      <c r="AH22" s="48">
        <f t="shared" si="73"/>
        <v>2.5571000000000002</v>
      </c>
      <c r="AI22" s="48">
        <f t="shared" si="74"/>
        <v>7.65</v>
      </c>
      <c r="AJ22" s="51">
        <v>0.01</v>
      </c>
      <c r="AK22" s="48">
        <f t="shared" si="1"/>
        <v>9.0999999999999998E-2</v>
      </c>
      <c r="AL22" s="51">
        <v>0</v>
      </c>
      <c r="AM22" s="48">
        <f t="shared" si="75"/>
        <v>0</v>
      </c>
      <c r="AN22" s="51">
        <v>0</v>
      </c>
      <c r="AO22" s="48">
        <f t="shared" si="2"/>
        <v>0</v>
      </c>
      <c r="AP22" s="52">
        <v>0</v>
      </c>
      <c r="AQ22" s="51">
        <v>0</v>
      </c>
      <c r="AR22" s="48">
        <f t="shared" si="76"/>
        <v>0</v>
      </c>
      <c r="AS22" s="52">
        <v>0</v>
      </c>
      <c r="AT22" s="51">
        <v>0</v>
      </c>
      <c r="AU22" s="48">
        <f t="shared" si="3"/>
        <v>0</v>
      </c>
      <c r="AV22" s="48">
        <f t="shared" si="77"/>
        <v>9.0999999999999998E-2</v>
      </c>
      <c r="AW22" s="48">
        <f>IF(ISERROR(AI22+AV22),"",AI22+AV22)</f>
        <v>7.7410000000000005</v>
      </c>
      <c r="AX22" s="53">
        <f t="shared" si="4"/>
        <v>0.14934065934065924</v>
      </c>
      <c r="AY22" s="54">
        <v>9.1</v>
      </c>
      <c r="AZ22" s="55">
        <v>40</v>
      </c>
      <c r="BA22" s="53">
        <f t="shared" si="5"/>
        <v>0.68700000000000006</v>
      </c>
      <c r="BB22" s="6"/>
      <c r="BC22" s="56"/>
      <c r="BD22" s="48">
        <f t="shared" si="6"/>
        <v>0</v>
      </c>
      <c r="BE22" s="48">
        <f t="shared" si="7"/>
        <v>0</v>
      </c>
      <c r="BF22" s="57">
        <v>12.52</v>
      </c>
      <c r="BG22" s="48">
        <f t="shared" si="79"/>
        <v>0</v>
      </c>
      <c r="BH22" s="48">
        <f t="shared" si="8"/>
        <v>0</v>
      </c>
      <c r="BI22" s="48">
        <f t="shared" si="9"/>
        <v>0</v>
      </c>
    </row>
    <row r="23" spans="1:61" customFormat="1" ht="59.25" customHeight="1" x14ac:dyDescent="0.25">
      <c r="A23" s="31">
        <v>22</v>
      </c>
      <c r="B23" s="62"/>
      <c r="C23" s="32"/>
      <c r="D23" s="32" t="s">
        <v>61</v>
      </c>
      <c r="E23" s="32"/>
      <c r="F23" s="32" t="s">
        <v>62</v>
      </c>
      <c r="G23" s="33"/>
      <c r="H23" s="34" t="s">
        <v>63</v>
      </c>
      <c r="I23" s="35" t="s">
        <v>64</v>
      </c>
      <c r="J23" s="36" t="s">
        <v>65</v>
      </c>
      <c r="K23" s="37" t="s">
        <v>74</v>
      </c>
      <c r="L23" s="36" t="s">
        <v>67</v>
      </c>
      <c r="M23" s="33" t="s">
        <v>110</v>
      </c>
      <c r="N23" s="32"/>
      <c r="O23" s="38"/>
      <c r="P23" s="65" t="s">
        <v>134</v>
      </c>
      <c r="Q23" s="39"/>
      <c r="R23" s="32" t="s">
        <v>69</v>
      </c>
      <c r="S23" s="40"/>
      <c r="T23" s="41">
        <v>17.45</v>
      </c>
      <c r="U23" s="32" t="s">
        <v>70</v>
      </c>
      <c r="V23" s="42">
        <v>24.1</v>
      </c>
      <c r="W23" s="42">
        <v>35.6</v>
      </c>
      <c r="X23" s="42">
        <v>25.4</v>
      </c>
      <c r="Y23" s="43">
        <v>10</v>
      </c>
      <c r="Z23" s="44">
        <v>1</v>
      </c>
      <c r="AA23" s="45">
        <f>IF(V23="","",V23*W23*X23/1000000)</f>
        <v>2.1792184000000003E-2</v>
      </c>
      <c r="AB23" s="43">
        <v>64</v>
      </c>
      <c r="AC23" s="46">
        <f>IF(AB23="","",AB23/AA23)</f>
        <v>2936.8327653621132</v>
      </c>
      <c r="AD23" s="47">
        <v>3300</v>
      </c>
      <c r="AE23" s="48">
        <f>IF(ISERROR(AD23/AC23/Z23),"",AD23/AC23/Z23)</f>
        <v>1.1236594875000001</v>
      </c>
      <c r="AF23" s="49" t="s">
        <v>71</v>
      </c>
      <c r="AG23" s="50">
        <f t="shared" si="0"/>
        <v>0.28100000000000003</v>
      </c>
      <c r="AH23" s="48">
        <f>IF(ISERROR(AY23*AG23),"",AY23*AG23)</f>
        <v>5.9010000000000007</v>
      </c>
      <c r="AI23" s="48">
        <f>IF(ISERROR(T23),"",T23)</f>
        <v>17.45</v>
      </c>
      <c r="AJ23" s="51">
        <v>0.01</v>
      </c>
      <c r="AK23" s="48">
        <f t="shared" si="1"/>
        <v>0.21</v>
      </c>
      <c r="AL23" s="51">
        <v>0</v>
      </c>
      <c r="AM23" s="48">
        <f>IF(ISERROR(AY23*AL23),"",AY23*AL23)</f>
        <v>0</v>
      </c>
      <c r="AN23" s="51">
        <v>0</v>
      </c>
      <c r="AO23" s="48">
        <f t="shared" si="2"/>
        <v>0</v>
      </c>
      <c r="AP23" s="52">
        <v>0</v>
      </c>
      <c r="AQ23" s="51">
        <v>0</v>
      </c>
      <c r="AR23" s="48">
        <f>IF(ISERROR(AY23*AQ23),"",AY23*AQ23)</f>
        <v>0</v>
      </c>
      <c r="AS23" s="52">
        <v>0</v>
      </c>
      <c r="AT23" s="51">
        <v>0</v>
      </c>
      <c r="AU23" s="48">
        <f t="shared" si="3"/>
        <v>0</v>
      </c>
      <c r="AV23" s="48">
        <f>IF(ISERROR(AK23+AM23+AO23+AR23+AU23),"",AK23+AM23+AO23+AR23+AU23)</f>
        <v>0.21</v>
      </c>
      <c r="AW23" s="48">
        <f>IF(ISERROR(AI23+AV23),"",AI23+AV23)</f>
        <v>17.66</v>
      </c>
      <c r="AX23" s="53">
        <f t="shared" si="4"/>
        <v>0.15904761904761905</v>
      </c>
      <c r="AY23" s="54">
        <v>21</v>
      </c>
      <c r="AZ23" s="55">
        <v>79.95</v>
      </c>
      <c r="BA23" s="53">
        <f t="shared" si="5"/>
        <v>0.64953095684803008</v>
      </c>
      <c r="BB23" s="6"/>
      <c r="BC23" s="56"/>
      <c r="BD23" s="48">
        <f t="shared" si="6"/>
        <v>0</v>
      </c>
      <c r="BE23" s="48">
        <f t="shared" si="7"/>
        <v>0</v>
      </c>
      <c r="BF23" s="57">
        <v>28.02</v>
      </c>
      <c r="BG23" s="48">
        <f>IF(ISERROR(BC23*BF23),"",BC23*BF23)</f>
        <v>0</v>
      </c>
      <c r="BH23" s="48">
        <f t="shared" si="8"/>
        <v>0</v>
      </c>
      <c r="BI23" s="48">
        <f t="shared" si="9"/>
        <v>0</v>
      </c>
    </row>
    <row r="24" spans="1:61" customFormat="1" ht="59.25" customHeight="1" x14ac:dyDescent="0.25">
      <c r="A24" s="31">
        <v>23</v>
      </c>
      <c r="B24" s="63"/>
      <c r="C24" s="32"/>
      <c r="D24" s="32" t="s">
        <v>61</v>
      </c>
      <c r="E24" s="32"/>
      <c r="F24" s="32" t="s">
        <v>62</v>
      </c>
      <c r="G24" s="33"/>
      <c r="H24" s="35" t="s">
        <v>97</v>
      </c>
      <c r="I24" s="35" t="s">
        <v>73</v>
      </c>
      <c r="J24" s="36" t="s">
        <v>65</v>
      </c>
      <c r="K24" s="37" t="s">
        <v>74</v>
      </c>
      <c r="L24" s="36" t="s">
        <v>75</v>
      </c>
      <c r="M24" s="33" t="s">
        <v>111</v>
      </c>
      <c r="N24" s="32"/>
      <c r="O24" s="38"/>
      <c r="P24" s="65" t="s">
        <v>135</v>
      </c>
      <c r="Q24" s="39"/>
      <c r="R24" s="32" t="s">
        <v>69</v>
      </c>
      <c r="S24" s="40"/>
      <c r="T24" s="41">
        <v>5.4</v>
      </c>
      <c r="U24" s="32" t="s">
        <v>70</v>
      </c>
      <c r="V24" s="42">
        <v>24.1</v>
      </c>
      <c r="W24" s="42">
        <v>35.6</v>
      </c>
      <c r="X24" s="42">
        <v>8.9</v>
      </c>
      <c r="Y24" s="43">
        <v>10</v>
      </c>
      <c r="Z24" s="32">
        <v>1</v>
      </c>
      <c r="AA24" s="45">
        <f t="shared" ref="AA24:AA25" si="80">IF(V24="","",V24*W24*X24/1000000)</f>
        <v>7.635844000000001E-3</v>
      </c>
      <c r="AB24" s="43">
        <v>64</v>
      </c>
      <c r="AC24" s="46">
        <f t="shared" ref="AC24:AC25" si="81">IF(AB24="","",AB24/AA24)</f>
        <v>8381.5227236177161</v>
      </c>
      <c r="AD24" s="47">
        <v>3300</v>
      </c>
      <c r="AE24" s="48">
        <f t="shared" ref="AE24:AE25" si="82">IF(ISERROR(AD24/AC24/Z24),"",AD24/AC24/Z24)</f>
        <v>0.39372320625000001</v>
      </c>
      <c r="AF24" s="49" t="s">
        <v>71</v>
      </c>
      <c r="AG24" s="50">
        <f t="shared" si="0"/>
        <v>0.28100000000000003</v>
      </c>
      <c r="AH24" s="48">
        <f t="shared" ref="AH24:AH25" si="83">IF(ISERROR(AY24*AG24),"",AY24*AG24)</f>
        <v>1.7281500000000003</v>
      </c>
      <c r="AI24" s="48">
        <f t="shared" ref="AI24:AI25" si="84">IF(ISERROR(T24),"",T24)</f>
        <v>5.4</v>
      </c>
      <c r="AJ24" s="51">
        <v>0.01</v>
      </c>
      <c r="AK24" s="48">
        <f t="shared" si="1"/>
        <v>6.1500000000000006E-2</v>
      </c>
      <c r="AL24" s="51">
        <v>0</v>
      </c>
      <c r="AM24" s="48">
        <f t="shared" ref="AM24:AM25" si="85">IF(ISERROR(AY24*AL24),"",AY24*AL24)</f>
        <v>0</v>
      </c>
      <c r="AN24" s="51">
        <v>0</v>
      </c>
      <c r="AO24" s="48">
        <f t="shared" si="2"/>
        <v>0</v>
      </c>
      <c r="AP24" s="52">
        <v>0</v>
      </c>
      <c r="AQ24" s="51">
        <v>0</v>
      </c>
      <c r="AR24" s="48">
        <f t="shared" ref="AR24:AR25" si="86">IF(ISERROR(AY24*AQ24),"",AY24*AQ24)</f>
        <v>0</v>
      </c>
      <c r="AS24" s="52">
        <v>0</v>
      </c>
      <c r="AT24" s="51">
        <v>0</v>
      </c>
      <c r="AU24" s="48">
        <f t="shared" si="3"/>
        <v>0</v>
      </c>
      <c r="AV24" s="48">
        <f t="shared" ref="AV24:AV25" si="87">IF(ISERROR(AK24+AM24+AO24+AR24+AU24),"",AK24+AM24+AO24+AR24+AU24)</f>
        <v>6.1500000000000006E-2</v>
      </c>
      <c r="AW24" s="48">
        <f t="shared" ref="AW24" si="88">IF(ISERROR(AI24+AV24),"",AI24+AV24)</f>
        <v>5.4615</v>
      </c>
      <c r="AX24" s="53">
        <f t="shared" si="4"/>
        <v>0.11195121951219517</v>
      </c>
      <c r="AY24" s="54">
        <v>6.15</v>
      </c>
      <c r="AZ24" s="55">
        <v>25</v>
      </c>
      <c r="BA24" s="53">
        <f t="shared" si="5"/>
        <v>0.66920000000000002</v>
      </c>
      <c r="BB24" s="6"/>
      <c r="BC24" s="56"/>
      <c r="BD24" s="48">
        <f t="shared" si="6"/>
        <v>0</v>
      </c>
      <c r="BE24" s="48">
        <f t="shared" si="7"/>
        <v>0</v>
      </c>
      <c r="BF24" s="57">
        <v>8.27</v>
      </c>
      <c r="BG24" s="48">
        <f t="shared" ref="BG24:BG25" si="89">IF(ISERROR(BC24*BF24),"",BC24*BF24)</f>
        <v>0</v>
      </c>
      <c r="BH24" s="48">
        <f t="shared" si="8"/>
        <v>0</v>
      </c>
      <c r="BI24" s="48">
        <f t="shared" si="9"/>
        <v>0</v>
      </c>
    </row>
    <row r="25" spans="1:61" customFormat="1" ht="59.25" customHeight="1" x14ac:dyDescent="0.25">
      <c r="A25" s="31">
        <v>24</v>
      </c>
      <c r="B25" s="64"/>
      <c r="C25" s="32"/>
      <c r="D25" s="32" t="s">
        <v>61</v>
      </c>
      <c r="E25" s="32"/>
      <c r="F25" s="32" t="s">
        <v>62</v>
      </c>
      <c r="G25" s="33"/>
      <c r="H25" s="35" t="s">
        <v>90</v>
      </c>
      <c r="I25" s="35" t="s">
        <v>78</v>
      </c>
      <c r="J25" s="36" t="s">
        <v>65</v>
      </c>
      <c r="K25" s="37" t="s">
        <v>74</v>
      </c>
      <c r="L25" s="36" t="s">
        <v>79</v>
      </c>
      <c r="M25" s="33" t="s">
        <v>112</v>
      </c>
      <c r="N25" s="32"/>
      <c r="O25" s="38"/>
      <c r="P25" s="65" t="s">
        <v>136</v>
      </c>
      <c r="Q25" s="39"/>
      <c r="R25" s="32" t="s">
        <v>69</v>
      </c>
      <c r="S25" s="40"/>
      <c r="T25" s="41">
        <v>7.65</v>
      </c>
      <c r="U25" s="32" t="s">
        <v>70</v>
      </c>
      <c r="V25" s="42">
        <v>30.5</v>
      </c>
      <c r="W25" s="42">
        <v>39.4</v>
      </c>
      <c r="X25" s="42">
        <v>14</v>
      </c>
      <c r="Y25" s="43">
        <v>10</v>
      </c>
      <c r="Z25" s="44">
        <v>1</v>
      </c>
      <c r="AA25" s="45">
        <f t="shared" si="80"/>
        <v>1.68238E-2</v>
      </c>
      <c r="AB25" s="43">
        <v>64</v>
      </c>
      <c r="AC25" s="46">
        <f t="shared" si="81"/>
        <v>3804.1346188138232</v>
      </c>
      <c r="AD25" s="47">
        <v>3300</v>
      </c>
      <c r="AE25" s="48">
        <f t="shared" si="82"/>
        <v>0.86747718750000002</v>
      </c>
      <c r="AF25" s="49" t="s">
        <v>71</v>
      </c>
      <c r="AG25" s="50">
        <f t="shared" si="0"/>
        <v>0.28100000000000003</v>
      </c>
      <c r="AH25" s="48">
        <f t="shared" si="83"/>
        <v>2.5571000000000002</v>
      </c>
      <c r="AI25" s="48">
        <f t="shared" si="84"/>
        <v>7.65</v>
      </c>
      <c r="AJ25" s="51">
        <v>0.01</v>
      </c>
      <c r="AK25" s="48">
        <f t="shared" si="1"/>
        <v>9.0999999999999998E-2</v>
      </c>
      <c r="AL25" s="51">
        <v>0</v>
      </c>
      <c r="AM25" s="48">
        <f t="shared" si="85"/>
        <v>0</v>
      </c>
      <c r="AN25" s="51">
        <v>0</v>
      </c>
      <c r="AO25" s="48">
        <f t="shared" si="2"/>
        <v>0</v>
      </c>
      <c r="AP25" s="52">
        <v>0</v>
      </c>
      <c r="AQ25" s="51">
        <v>0</v>
      </c>
      <c r="AR25" s="48">
        <f t="shared" si="86"/>
        <v>0</v>
      </c>
      <c r="AS25" s="52">
        <v>0</v>
      </c>
      <c r="AT25" s="51">
        <v>0</v>
      </c>
      <c r="AU25" s="48">
        <f t="shared" si="3"/>
        <v>0</v>
      </c>
      <c r="AV25" s="48">
        <f t="shared" si="87"/>
        <v>9.0999999999999998E-2</v>
      </c>
      <c r="AW25" s="48">
        <f>IF(ISERROR(AI25+AV25),"",AI25+AV25)</f>
        <v>7.7410000000000005</v>
      </c>
      <c r="AX25" s="53">
        <f t="shared" si="4"/>
        <v>0.14934065934065924</v>
      </c>
      <c r="AY25" s="54">
        <v>9.1</v>
      </c>
      <c r="AZ25" s="55">
        <v>40</v>
      </c>
      <c r="BA25" s="53">
        <f t="shared" si="5"/>
        <v>0.68700000000000006</v>
      </c>
      <c r="BB25" s="6"/>
      <c r="BC25" s="56"/>
      <c r="BD25" s="48">
        <f t="shared" si="6"/>
        <v>0</v>
      </c>
      <c r="BE25" s="48">
        <f t="shared" si="7"/>
        <v>0</v>
      </c>
      <c r="BF25" s="57">
        <v>12.52</v>
      </c>
      <c r="BG25" s="48">
        <f t="shared" si="89"/>
        <v>0</v>
      </c>
      <c r="BH25" s="48">
        <f t="shared" si="8"/>
        <v>0</v>
      </c>
      <c r="BI25" s="48">
        <f t="shared" si="9"/>
        <v>0</v>
      </c>
    </row>
  </sheetData>
  <sheetProtection insertRows="0" deleteRows="0" sort="0"/>
  <protectedRanges>
    <protectedRange sqref="AH2:AX25 A2:J25 P26:AY219 BA2:BA25 AE2:AE25 AA2:AC25 A26:J219 L2:N219 Q2:U25" name="Range1"/>
    <protectedRange sqref="V2:Y25" name="Range1_2"/>
    <protectedRange sqref="AD2:AD25" name="Range1_3"/>
    <protectedRange sqref="AF2:AG25" name="Range1_4"/>
    <protectedRange sqref="AZ2:AZ25" name="Range1_5"/>
    <protectedRange sqref="BC2:BC25" name="Range1_6"/>
    <protectedRange sqref="K2:K269" name="Range1_1"/>
    <protectedRange sqref="O2:O264" name="Range1_3_1"/>
    <protectedRange sqref="BB2:BB264" name="Range1_4_1"/>
    <protectedRange sqref="P2:P25" name="Range1_7"/>
  </protectedRanges>
  <mergeCells count="8">
    <mergeCell ref="B23:B25"/>
    <mergeCell ref="B2:B4"/>
    <mergeCell ref="B5:B7"/>
    <mergeCell ref="B8:B10"/>
    <mergeCell ref="B11:B13"/>
    <mergeCell ref="B14:B16"/>
    <mergeCell ref="B17:B19"/>
    <mergeCell ref="B20:B22"/>
  </mergeCells>
  <phoneticPr fontId="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U2:U25</xm:sqref>
        </x14:dataValidation>
        <x14:dataValidation type="list" allowBlank="1" showInputMessage="1" showErrorMessage="1">
          <x14:formula1>
            <xm:f>[1]Data!#REF!</xm:f>
          </x14:formula1>
          <xm:sqref>R2:R25</xm:sqref>
        </x14:dataValidation>
        <x14:dataValidation type="list" allowBlank="1" showInputMessage="1" showErrorMessage="1">
          <x14:formula1>
            <xm:f>[1]ValueSelect!#REF!</xm:f>
          </x14:formula1>
          <xm:sqref>F2:F25</xm:sqref>
        </x14:dataValidation>
        <x14:dataValidation type="list" allowBlank="1" showInputMessage="1" showErrorMessage="1">
          <x14:formula1>
            <xm:f>[1]ValueSelect!#REF!</xm:f>
          </x14:formula1>
          <xm:sqref>E2:E25</xm:sqref>
        </x14:dataValidation>
        <x14:dataValidation type="list" allowBlank="1" showInputMessage="1" showErrorMessage="1">
          <x14:formula1>
            <xm:f>[1]ValueSelect!#REF!</xm:f>
          </x14:formula1>
          <xm:sqref>D2:D25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2025-10-13T02:23:20Z</dcterms:created>
  <dcterms:modified xsi:type="dcterms:W3CDTF">2025-10-13T02:36:42Z</dcterms:modified>
</cp:coreProperties>
</file>