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810A3FED-C483-418F-8066-C60F36732986}" xr6:coauthVersionLast="47" xr6:coauthVersionMax="47" xr10:uidLastSave="{00000000-0000-0000-0000-000000000000}"/>
  <bookViews>
    <workbookView xWindow="-120" yWindow="-120" windowWidth="29040" windowHeight="15840" tabRatio="71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CC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[5]Lists!$I$6:$I$29</definedName>
    <definedName name="Blankets_Throws">#REF!</definedName>
    <definedName name="BLK">#REF!</definedName>
    <definedName name="Brand">'[6]1-Import Product Data Sheet'!$N$102:$N$144</definedName>
    <definedName name="Branded">[5]Lists!$F$6:$F$38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[7]Sheet1!$DW$2:$DW$3</definedName>
    <definedName name="categoryfinal">'[8]Import Quote Sheet'!$A$90:$A$190</definedName>
    <definedName name="chargeback">'[1]other data'!$B$2:$B$6</definedName>
    <definedName name="color">[5]Lists!$J$6:$J$29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stCol">#REF!</definedName>
    <definedName name="countries">'[1]other data'!$I$3:$I$249</definedName>
    <definedName name="Cycle">[5]Lists!$E$6:$E$30</definedName>
    <definedName name="d">[9]Mapping!$AR$2:$AR$84</definedName>
    <definedName name="DDEmsg">#REF!</definedName>
    <definedName name="dealPricing_Range">[4]Mapping!$BD$2:$BD$3</definedName>
    <definedName name="Decorative_Accessories">#REF!</definedName>
    <definedName name="Decorative_Pillows_Inserts_Covers">#REF!</definedName>
    <definedName name="den">[5]Lists!$L$6:$L$29</definedName>
    <definedName name="Description1_Range">[4]Mapping!$AQ$2:$AQ$72</definedName>
    <definedName name="Description2_Range">[4]Mapping!$AR$2:$AR$84</definedName>
    <definedName name="diffgrp">'[1]diff group head'!$A$2:$A$47</definedName>
    <definedName name="DIFFS">'[1]other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nalports">'[8]Import Quote Sheet'!$B$90:$B$123</definedName>
    <definedName name="foam">[7]Sheet1!$EC$2:$EC$3</definedName>
    <definedName name="FOBCostPerPiece">#REF!</definedName>
    <definedName name="freight">'[1]other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_ulreq_Range">[11]Mapping!$X$2:$X$5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INITIALBUY">'[12]X-LIST'!$G$2:$G$7</definedName>
    <definedName name="KD">[7]Sheet1!$DS$2:$DS$2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'[12]X-LIST'!$C$2:$C$7</definedName>
    <definedName name="Lighting_or_Candleholders">#REF!</definedName>
    <definedName name="loctype">'[1]other data'!$BN$2:$BN$6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'[1]other data'!$AN$2:$AN$6</definedName>
    <definedName name="OTB">'[1]other data'!$R$2:$R$14</definedName>
    <definedName name="Outdoor">#REF!</definedName>
    <definedName name="OwnedCol">#REF!</definedName>
    <definedName name="PACK">[7]Sheet1!$EE$2:$EE$3</definedName>
    <definedName name="PackageType">'[6]1-Import Product Data Sheet'!$L$102:$L$131</definedName>
    <definedName name="PackCol">#REF!</definedName>
    <definedName name="PDQList">'[6]1-Import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'[1]other data'!$AU$2:$AU$11</definedName>
    <definedName name="PORT_IFF">[13]a!$A$10:$B$35</definedName>
    <definedName name="PortSeq">'[6]1-Import Product Data Sheet'!$U$2</definedName>
    <definedName name="PortSeqLCL">#REF!</definedName>
    <definedName name="POtype">#REF!</definedName>
    <definedName name="Preticketed_Range">[4]Mapping!$H$2:$H$3</definedName>
    <definedName name="PrevBuy">'[6]1-Import Product Data Sheet'!$AR$26:$AR$27</definedName>
    <definedName name="Prints">#REF!</definedName>
    <definedName name="ProfileDesc">#REF!</definedName>
    <definedName name="QSFOB">[14]Q1!$C$38</definedName>
    <definedName name="Quilts">#REF!</definedName>
    <definedName name="RateSeq">'[6]1-Import Product Data Sheet'!$X$2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PR_o_YN_Rangee">[11]Mapping!$AL$2:$AL$3</definedName>
    <definedName name="retailUS_O_YN_Range">[4]Mapping!$AT$2:$AT$3</definedName>
    <definedName name="runnum">'[1]other data'!$BI$2:$BI$18</definedName>
    <definedName name="scalenum">'[1]other data'!$BG$2:$BG$18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uggestedMessage_Range">[4]Mapping!$BF$2:$BF$3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3Col">#REF!</definedName>
    <definedName name="WAREHOUSE">'[1]other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[7]Sheet1!$EG$2:$EG$3</definedName>
    <definedName name="World1">[5]Lists!$H$6:$H$29</definedName>
    <definedName name="YN">'[15]Page 1 Sales and Forecast'!$AA$2:$AA$3</definedName>
    <definedName name="YNE">'[1]other data'!$BB$2:$BB$5</definedName>
    <definedName name="YNES">'[1]other data'!$BR$2:$BR$6</definedName>
    <definedName name="YOUT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10" i="5" l="1"/>
  <c r="AU11" i="5"/>
  <c r="AU9" i="5"/>
  <c r="AU3" i="5"/>
  <c r="AU4" i="5"/>
  <c r="AU5" i="5"/>
  <c r="AU6" i="5"/>
  <c r="AU7" i="5"/>
  <c r="AU2" i="5"/>
  <c r="AU12" i="5" l="1"/>
  <c r="AU15" i="5"/>
  <c r="AU8" i="5"/>
  <c r="AU19" i="5"/>
  <c r="BB23" i="5"/>
  <c r="BB22" i="5"/>
  <c r="AU18" i="5"/>
  <c r="AU14" i="5"/>
  <c r="AR6" i="5"/>
  <c r="AR10" i="5"/>
  <c r="AR14" i="5"/>
  <c r="AR18" i="5"/>
  <c r="AR22" i="5"/>
  <c r="AR2" i="5"/>
  <c r="AI10" i="5"/>
  <c r="AI14" i="5"/>
  <c r="AI18" i="5"/>
  <c r="AI22" i="5"/>
  <c r="AI6" i="5"/>
  <c r="AI2" i="5"/>
  <c r="BB3" i="5"/>
  <c r="BB4" i="5"/>
  <c r="BB5" i="5"/>
  <c r="BB6" i="5"/>
  <c r="BB7" i="5"/>
  <c r="BB8" i="5"/>
  <c r="BB9" i="5"/>
  <c r="BB10" i="5"/>
  <c r="BB11" i="5"/>
  <c r="BB12" i="5"/>
  <c r="BB13" i="5"/>
  <c r="BB14" i="5"/>
  <c r="BB15" i="5"/>
  <c r="BB16" i="5"/>
  <c r="BB18" i="5"/>
  <c r="BB19" i="5"/>
  <c r="AB25" i="5"/>
  <c r="AD25" i="5" s="1"/>
  <c r="AF25" i="5" s="1"/>
  <c r="AB24" i="5"/>
  <c r="AD24" i="5" s="1"/>
  <c r="AF24" i="5" s="1"/>
  <c r="AB23" i="5"/>
  <c r="AD23" i="5" s="1"/>
  <c r="AF23" i="5" s="1"/>
  <c r="AP22" i="5"/>
  <c r="AN22" i="5"/>
  <c r="AL22" i="5"/>
  <c r="AB22" i="5"/>
  <c r="AD22" i="5" s="1"/>
  <c r="AF22" i="5" s="1"/>
  <c r="AB21" i="5"/>
  <c r="AD21" i="5" s="1"/>
  <c r="AF21" i="5" s="1"/>
  <c r="AB20" i="5"/>
  <c r="AD20" i="5" s="1"/>
  <c r="AF20" i="5" s="1"/>
  <c r="AP19" i="5"/>
  <c r="AN19" i="5"/>
  <c r="AL19" i="5"/>
  <c r="AB19" i="5"/>
  <c r="AD19" i="5" s="1"/>
  <c r="AF19" i="5" s="1"/>
  <c r="AP18" i="5"/>
  <c r="AN18" i="5"/>
  <c r="AL18" i="5"/>
  <c r="AB18" i="5"/>
  <c r="AD18" i="5" s="1"/>
  <c r="AF18" i="5" s="1"/>
  <c r="AB17" i="5"/>
  <c r="AD17" i="5" s="1"/>
  <c r="AF17" i="5" s="1"/>
  <c r="AP16" i="5"/>
  <c r="AN16" i="5"/>
  <c r="AL16" i="5"/>
  <c r="AB16" i="5"/>
  <c r="AD16" i="5" s="1"/>
  <c r="AF16" i="5" s="1"/>
  <c r="AP15" i="5"/>
  <c r="AN15" i="5"/>
  <c r="AL15" i="5"/>
  <c r="AB15" i="5"/>
  <c r="AD15" i="5" s="1"/>
  <c r="AF15" i="5" s="1"/>
  <c r="AP14" i="5"/>
  <c r="AN14" i="5"/>
  <c r="AL14" i="5"/>
  <c r="AB14" i="5"/>
  <c r="AD14" i="5" s="1"/>
  <c r="AF14" i="5" s="1"/>
  <c r="AP13" i="5"/>
  <c r="AN13" i="5"/>
  <c r="AL13" i="5"/>
  <c r="AB13" i="5"/>
  <c r="AD13" i="5" s="1"/>
  <c r="AF13" i="5" s="1"/>
  <c r="AP12" i="5"/>
  <c r="AN12" i="5"/>
  <c r="AL12" i="5"/>
  <c r="AB12" i="5"/>
  <c r="AD12" i="5" s="1"/>
  <c r="AF12" i="5" s="1"/>
  <c r="AP11" i="5"/>
  <c r="AN11" i="5"/>
  <c r="AL11" i="5"/>
  <c r="AB11" i="5"/>
  <c r="AD11" i="5" s="1"/>
  <c r="AF11" i="5" s="1"/>
  <c r="AP10" i="5"/>
  <c r="AN10" i="5"/>
  <c r="AL10" i="5"/>
  <c r="AB10" i="5"/>
  <c r="AD10" i="5" s="1"/>
  <c r="AF10" i="5" s="1"/>
  <c r="AP9" i="5"/>
  <c r="AN9" i="5"/>
  <c r="AL9" i="5"/>
  <c r="AB9" i="5"/>
  <c r="AD9" i="5" s="1"/>
  <c r="AF9" i="5" s="1"/>
  <c r="AP8" i="5"/>
  <c r="AN8" i="5"/>
  <c r="AL8" i="5"/>
  <c r="AB8" i="5"/>
  <c r="AD8" i="5" s="1"/>
  <c r="AF8" i="5" s="1"/>
  <c r="AP7" i="5"/>
  <c r="AN7" i="5"/>
  <c r="AL7" i="5"/>
  <c r="AB7" i="5"/>
  <c r="AD7" i="5" s="1"/>
  <c r="AF7" i="5" s="1"/>
  <c r="AP6" i="5"/>
  <c r="AN6" i="5"/>
  <c r="AL6" i="5"/>
  <c r="AB6" i="5"/>
  <c r="AD6" i="5" s="1"/>
  <c r="AF6" i="5" s="1"/>
  <c r="AP5" i="5"/>
  <c r="AN5" i="5"/>
  <c r="AL5" i="5"/>
  <c r="AB5" i="5"/>
  <c r="AD5" i="5" s="1"/>
  <c r="AF5" i="5" s="1"/>
  <c r="AP4" i="5"/>
  <c r="AN4" i="5"/>
  <c r="AL4" i="5"/>
  <c r="AB4" i="5"/>
  <c r="AD4" i="5" s="1"/>
  <c r="AF4" i="5" s="1"/>
  <c r="AP3" i="5"/>
  <c r="AN3" i="5"/>
  <c r="AL3" i="5"/>
  <c r="AB3" i="5"/>
  <c r="AD3" i="5" s="1"/>
  <c r="AF3" i="5" s="1"/>
  <c r="BB2" i="5"/>
  <c r="AP2" i="5"/>
  <c r="AN2" i="5"/>
  <c r="AL2" i="5"/>
  <c r="AB2" i="5"/>
  <c r="AD2" i="5" s="1"/>
  <c r="AF2" i="5" s="1"/>
  <c r="AU13" i="5" l="1"/>
  <c r="AU16" i="5"/>
  <c r="AI13" i="5"/>
  <c r="AJ13" i="5" s="1"/>
  <c r="AR25" i="5"/>
  <c r="AR24" i="5"/>
  <c r="AR3" i="5"/>
  <c r="AV3" i="5" s="1"/>
  <c r="AR21" i="5"/>
  <c r="AR12" i="5"/>
  <c r="AV12" i="5" s="1"/>
  <c r="AI5" i="5"/>
  <c r="AJ5" i="5" s="1"/>
  <c r="AI4" i="5"/>
  <c r="AJ4" i="5" s="1"/>
  <c r="AI25" i="5"/>
  <c r="AJ25" i="5" s="1"/>
  <c r="AR9" i="5"/>
  <c r="AV9" i="5" s="1"/>
  <c r="AV6" i="5"/>
  <c r="AR15" i="5"/>
  <c r="AV15" i="5" s="1"/>
  <c r="AI19" i="5"/>
  <c r="AJ19" i="5" s="1"/>
  <c r="AI3" i="5"/>
  <c r="AJ3" i="5" s="1"/>
  <c r="AR13" i="5"/>
  <c r="AV13" i="5" s="1"/>
  <c r="AV18" i="5"/>
  <c r="AJ10" i="5"/>
  <c r="AI17" i="5"/>
  <c r="AJ17" i="5" s="1"/>
  <c r="AI16" i="5"/>
  <c r="AJ16" i="5" s="1"/>
  <c r="AR23" i="5"/>
  <c r="AI12" i="5"/>
  <c r="AJ12" i="5" s="1"/>
  <c r="AR20" i="5"/>
  <c r="AI23" i="5"/>
  <c r="AJ23" i="5" s="1"/>
  <c r="AR7" i="5"/>
  <c r="AV7" i="5" s="1"/>
  <c r="AI15" i="5"/>
  <c r="AJ15" i="5" s="1"/>
  <c r="AI24" i="5"/>
  <c r="AJ24" i="5" s="1"/>
  <c r="AR8" i="5"/>
  <c r="AV8" i="5" s="1"/>
  <c r="AI21" i="5"/>
  <c r="AJ21" i="5" s="1"/>
  <c r="AR5" i="5"/>
  <c r="AV5" i="5" s="1"/>
  <c r="AJ6" i="5"/>
  <c r="AR11" i="5"/>
  <c r="AV11" i="5" s="1"/>
  <c r="AI11" i="5"/>
  <c r="AJ11" i="5" s="1"/>
  <c r="AR19" i="5"/>
  <c r="AV19" i="5" s="1"/>
  <c r="AI8" i="5"/>
  <c r="AJ8" i="5" s="1"/>
  <c r="AI9" i="5"/>
  <c r="AJ9" i="5" s="1"/>
  <c r="AR17" i="5"/>
  <c r="AI7" i="5"/>
  <c r="AJ7" i="5" s="1"/>
  <c r="AI20" i="5"/>
  <c r="AJ20" i="5" s="1"/>
  <c r="AR16" i="5"/>
  <c r="AR4" i="5"/>
  <c r="AV4" i="5" s="1"/>
  <c r="AL23" i="5"/>
  <c r="AN23" i="5"/>
  <c r="AP23" i="5"/>
  <c r="AU22" i="5"/>
  <c r="AV22" i="5" s="1"/>
  <c r="AU23" i="5"/>
  <c r="AJ2" i="5"/>
  <c r="AV14" i="5"/>
  <c r="AV10" i="5"/>
  <c r="AV2" i="5"/>
  <c r="AJ14" i="5"/>
  <c r="AJ18" i="5"/>
  <c r="AJ22" i="5"/>
  <c r="AV16" i="5" l="1"/>
  <c r="AU20" i="5"/>
  <c r="AP20" i="5"/>
  <c r="BB20" i="5"/>
  <c r="AN20" i="5"/>
  <c r="AL20" i="5"/>
  <c r="AV23" i="5"/>
  <c r="AW23" i="5" s="1"/>
  <c r="AU17" i="5"/>
  <c r="BB17" i="5"/>
  <c r="AP17" i="5"/>
  <c r="AN17" i="5"/>
  <c r="AL17" i="5"/>
  <c r="AW15" i="5"/>
  <c r="BA15" i="5" s="1"/>
  <c r="AW16" i="5"/>
  <c r="AW11" i="5"/>
  <c r="AW7" i="5"/>
  <c r="AX7" i="5" s="1"/>
  <c r="AW3" i="5"/>
  <c r="BA3" i="5" s="1"/>
  <c r="AW22" i="5"/>
  <c r="AW18" i="5"/>
  <c r="AX18" i="5" s="1"/>
  <c r="AW19" i="5"/>
  <c r="AW9" i="5"/>
  <c r="AW14" i="5"/>
  <c r="AX14" i="5" s="1"/>
  <c r="AW6" i="5"/>
  <c r="BA6" i="5" s="1"/>
  <c r="AW10" i="5"/>
  <c r="AW5" i="5"/>
  <c r="AW13" i="5"/>
  <c r="AW2" i="5"/>
  <c r="BA2" i="5" s="1"/>
  <c r="AW8" i="5"/>
  <c r="AW12" i="5"/>
  <c r="AX12" i="5" s="1"/>
  <c r="AW4" i="5"/>
  <c r="BA4" i="5" s="1"/>
  <c r="AV20" i="5" l="1"/>
  <c r="AW20" i="5" s="1"/>
  <c r="AX20" i="5" s="1"/>
  <c r="AV17" i="5"/>
  <c r="AW17" i="5" s="1"/>
  <c r="AX17" i="5" s="1"/>
  <c r="BA23" i="5"/>
  <c r="AX23" i="5"/>
  <c r="AU24" i="5"/>
  <c r="AN24" i="5"/>
  <c r="BB24" i="5"/>
  <c r="AP24" i="5"/>
  <c r="AL24" i="5"/>
  <c r="AU21" i="5"/>
  <c r="BB21" i="5"/>
  <c r="AP21" i="5"/>
  <c r="AN21" i="5"/>
  <c r="AL21" i="5"/>
  <c r="AX15" i="5"/>
  <c r="BA22" i="5"/>
  <c r="AX22" i="5"/>
  <c r="BA19" i="5"/>
  <c r="AX19" i="5"/>
  <c r="BA16" i="5"/>
  <c r="AX16" i="5"/>
  <c r="BA13" i="5"/>
  <c r="AX13" i="5"/>
  <c r="BA11" i="5"/>
  <c r="AX11" i="5"/>
  <c r="BA10" i="5"/>
  <c r="AX10" i="5"/>
  <c r="BA9" i="5"/>
  <c r="AX9" i="5"/>
  <c r="BA8" i="5"/>
  <c r="AX8" i="5"/>
  <c r="BA7" i="5"/>
  <c r="AX3" i="5"/>
  <c r="BA20" i="5"/>
  <c r="BA14" i="5"/>
  <c r="BA12" i="5"/>
  <c r="BA18" i="5"/>
  <c r="AX5" i="5"/>
  <c r="BA5" i="5"/>
  <c r="AX2" i="5"/>
  <c r="AX6" i="5"/>
  <c r="AX4" i="5"/>
  <c r="BA17" i="5" l="1"/>
  <c r="AV24" i="5"/>
  <c r="AW24" i="5" s="1"/>
  <c r="BA24" i="5" s="1"/>
  <c r="AV21" i="5"/>
  <c r="AW21" i="5" s="1"/>
  <c r="AP25" i="5"/>
  <c r="AN25" i="5"/>
  <c r="AL25" i="5"/>
  <c r="AU25" i="5"/>
  <c r="BB25" i="5"/>
  <c r="AX24" i="5" l="1"/>
  <c r="AX21" i="5"/>
  <c r="BA21" i="5"/>
  <c r="AV25" i="5"/>
  <c r="AW25" i="5" s="1"/>
  <c r="BA25" i="5" l="1"/>
  <c r="AX2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B1" authorId="0" shapeId="0" xr:uid="{137D69A4-FAC0-4EE3-B569-8C7AB79E80EF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5313BA53-802B-4D46-99B6-42359EFA8CDE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 xr:uid="{BEDA3E65-FB1A-4FB4-855D-5B462FC31E0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E404EDE1-E7C1-4613-A108-4E81F388B2AB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F816DABE-E84C-4F04-B8FB-D745276C46BA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E9E29836-2CEC-4E14-98F0-97403CBAC5B6}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 xr:uid="{432D660A-4B6A-40D5-9357-36FC52DE7BD5}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 xr:uid="{B7979F8D-5AA0-4620-AC90-7A7894B95D3D}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 xr:uid="{EB64A713-E280-4295-82F6-F037178709F2}">
      <text>
        <r>
          <rPr>
            <sz val="11"/>
            <rFont val="Calibri"/>
            <family val="2"/>
          </rPr>
          <t>[FOB Cost]*[AVN %]</t>
        </r>
      </text>
    </comment>
    <comment ref="AU1" authorId="0" shapeId="0" xr:uid="{55F9AB7A-F55E-4DBA-8839-0DD91F07CE98}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 xr:uid="{4F149159-1AE5-4C93-85FC-77D666DE71B2}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 xr:uid="{E4C7AF63-9A24-42EC-9DE5-70287BD58F64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4A0A7424-BF21-429A-BC98-28F493F28EBA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 xr:uid="{6A536D7E-099F-45CB-9B41-637069B7EC13}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 xr:uid="{D73BEADE-DACE-4790-B2C5-EC29D3CFD851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<sst xmlns="http://schemas.openxmlformats.org/spreadsheetml/2006/main" count="342" uniqueCount="78">
  <si>
    <t>Brand</t>
  </si>
  <si>
    <t>Package Type</t>
  </si>
  <si>
    <t>Licensor</t>
  </si>
  <si>
    <t>Normal</t>
  </si>
  <si>
    <t>Beautyrest 5.5%</t>
  </si>
  <si>
    <t>Beautyrest</t>
  </si>
  <si>
    <t>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</si>
  <si>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</si>
  <si>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</si>
  <si>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</si>
  <si>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</si>
  <si>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</si>
  <si>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</si>
  <si>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</si>
  <si>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</si>
  <si>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</si>
  <si>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</si>
  <si>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</si>
  <si>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</si>
  <si>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</si>
  <si>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</si>
  <si>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</si>
  <si>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</si>
  <si>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</si>
  <si>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</si>
  <si>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</si>
  <si>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</si>
  <si>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</si>
  <si>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</si>
  <si>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</si>
  <si>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</si>
  <si>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</si>
  <si>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</si>
  <si>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</si>
  <si>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</si>
  <si>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</si>
  <si>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</si>
  <si>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</si>
  <si>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</si>
  <si>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</si>
  <si>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</si>
  <si>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</si>
  <si>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</si>
  <si>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Total Load $</t>
  </si>
  <si>
    <t>LDP Cost with Load $</t>
  </si>
  <si>
    <t>Total Quantity</t>
  </si>
  <si>
    <t>Total Cost</t>
  </si>
  <si>
    <t>Total Sales</t>
  </si>
  <si>
    <t>JLA POE MU%</t>
  </si>
  <si>
    <t>JLA POE Dead Net Price</t>
  </si>
  <si>
    <t>SHEET/SHEET SET</t>
  </si>
  <si>
    <t>PILLOWCASE</t>
  </si>
  <si>
    <t>UCCPM Price</t>
  </si>
  <si>
    <t>Load 3 %</t>
  </si>
  <si>
    <t>Load 3 $</t>
  </si>
  <si>
    <t>Load 3</t>
  </si>
  <si>
    <t>Customer Item#</t>
  </si>
  <si>
    <t>Container #</t>
  </si>
  <si>
    <t>Trim</t>
  </si>
  <si>
    <t>Material-Short</t>
  </si>
  <si>
    <t>6302.32.2040</t>
  </si>
  <si>
    <t>Twin: 66x96"/20x30"(1)/39x75"+15"</t>
  </si>
  <si>
    <t>Full: 81x96"/20x30"(2)/54x75"+15"</t>
  </si>
  <si>
    <t>Queen: 90x102"/20x30"(2)/60x80"+15"</t>
  </si>
  <si>
    <t>King: 108x102"/20x40"(2)/78x80"+15"</t>
  </si>
  <si>
    <t>SPC: 20x30"(2)</t>
  </si>
  <si>
    <t>KPC: 20x40"(2)</t>
  </si>
  <si>
    <t>6302.32.2020</t>
  </si>
  <si>
    <t>Coconut Milk</t>
  </si>
  <si>
    <t>Misty Blue</t>
  </si>
  <si>
    <t>Antique White</t>
  </si>
  <si>
    <t>Aqua Gray</t>
  </si>
  <si>
    <t>70% Polyester 30% Rayon from Bamboo</t>
    <phoneticPr fontId="9" type="noConversion"/>
  </si>
  <si>
    <t>70% Polyester 30% Rayon from Bamboo, drawstring fabric bag packaging</t>
    <phoneticPr fontId="9" type="noConversion"/>
  </si>
  <si>
    <t>90gsm Poly Bamboo Blend Solid 4pc Sheet Set</t>
    <phoneticPr fontId="9" type="noConversion"/>
  </si>
  <si>
    <t>90gsm Poly Bamboo Blend Solid Pillowcase Pair</t>
    <phoneticPr fontId="9" type="noConversion"/>
  </si>
  <si>
    <t>Solid Sheets</t>
    <phoneticPr fontId="9" type="noConversion"/>
  </si>
  <si>
    <t>Solid PC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</si>
</sst>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 &quot;¥&quot;* #,##0.00_ ;_ &quot;¥&quot;* \-#,##0.00_ ;_ &quot;¥&quot;* &quot;-&quot;??_ ;_ @_ "/>
    <numFmt numFmtId="176" formatCode="_(&quot;$&quot;* #,##0.00_);_(&quot;$&quot;* \(#,##0.00\);_(&quot;$&quot;* &quot;-&quot;??_);_(@_)"/>
    <numFmt numFmtId="177" formatCode="&quot;$&quot;#,##0.00"/>
    <numFmt numFmtId="178" formatCode="[$$-409]#,##0.00;\-[$$-409]#,##0.00"/>
    <numFmt numFmtId="179" formatCode="[$-409]dd/mmm/yy;@"/>
    <numFmt numFmtId="180" formatCode="0.0%"/>
    <numFmt numFmtId="181" formatCode="0.0"/>
    <numFmt numFmtId="183" formatCode="0.0000"/>
    <numFmt numFmtId="185" formatCode="_ \¥* #,##0.00_ ;_ \¥* \-#,##0.00_ ;_ \¥* &quot;-&quot;??_ ;_ @_ "/>
  </numFmts>
  <fonts count="13" x14ac:knownFonts="1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0" fontId="5" fillId="0" borderId="0"/>
    <xf numFmtId="0" fontId="5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179" fontId="5" fillId="0" borderId="0"/>
    <xf numFmtId="9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9" fontId="5" fillId="0" borderId="0"/>
    <xf numFmtId="9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5" fillId="0" borderId="0"/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" fillId="0" borderId="0"/>
    <xf numFmtId="0" fontId="11" fillId="0" borderId="0"/>
    <xf numFmtId="0" fontId="5" fillId="0" borderId="0"/>
    <xf numFmtId="185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0" fontId="4" fillId="0" borderId="0" xfId="4" applyAlignment="1">
      <alignment horizontal="center" wrapText="1"/>
    </xf>
    <xf numFmtId="0" fontId="4" fillId="0" borderId="0" xfId="4" applyAlignment="1">
      <alignment wrapText="1"/>
    </xf>
    <xf numFmtId="10" fontId="4" fillId="0" borderId="0" xfId="4" applyNumberFormat="1" applyAlignment="1">
      <alignment wrapText="1"/>
    </xf>
    <xf numFmtId="177" fontId="4" fillId="0" borderId="0" xfId="4" applyNumberFormat="1" applyAlignment="1">
      <alignment wrapText="1"/>
    </xf>
    <xf numFmtId="1" fontId="4" fillId="0" borderId="1" xfId="4" applyNumberFormat="1" applyBorder="1" applyAlignment="1">
      <alignment wrapText="1"/>
    </xf>
    <xf numFmtId="0" fontId="3" fillId="0" borderId="1" xfId="4" applyFont="1" applyBorder="1" applyAlignment="1">
      <alignment horizontal="center" wrapText="1"/>
    </xf>
    <xf numFmtId="0" fontId="3" fillId="5" borderId="1" xfId="4" applyFont="1" applyFill="1" applyBorder="1" applyAlignment="1">
      <alignment horizontal="center" wrapText="1"/>
    </xf>
    <xf numFmtId="0" fontId="7" fillId="5" borderId="1" xfId="4" applyFont="1" applyFill="1" applyBorder="1" applyAlignment="1">
      <alignment horizontal="center" wrapText="1"/>
    </xf>
    <xf numFmtId="0" fontId="7" fillId="6" borderId="1" xfId="4" applyFont="1" applyFill="1" applyBorder="1" applyAlignment="1">
      <alignment horizontal="center" wrapText="1"/>
    </xf>
    <xf numFmtId="0" fontId="3" fillId="6" borderId="1" xfId="4" applyFont="1" applyFill="1" applyBorder="1" applyAlignment="1">
      <alignment horizontal="center" wrapText="1"/>
    </xf>
    <xf numFmtId="177" fontId="3" fillId="7" borderId="2" xfId="4" applyNumberFormat="1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wrapText="1"/>
    </xf>
    <xf numFmtId="2" fontId="3" fillId="0" borderId="1" xfId="4" applyNumberFormat="1" applyFont="1" applyBorder="1" applyAlignment="1">
      <alignment horizontal="center" wrapText="1"/>
    </xf>
    <xf numFmtId="1" fontId="3" fillId="0" borderId="1" xfId="4" applyNumberFormat="1" applyFont="1" applyBorder="1" applyAlignment="1">
      <alignment horizontal="center" wrapText="1"/>
    </xf>
    <xf numFmtId="2" fontId="6" fillId="0" borderId="1" xfId="1" applyNumberFormat="1" applyFont="1" applyBorder="1" applyAlignment="1">
      <alignment wrapText="1"/>
    </xf>
    <xf numFmtId="1" fontId="8" fillId="0" borderId="1" xfId="1" applyNumberFormat="1" applyFont="1" applyBorder="1" applyAlignment="1">
      <alignment wrapText="1"/>
    </xf>
    <xf numFmtId="177" fontId="8" fillId="0" borderId="1" xfId="1" applyNumberFormat="1" applyFont="1" applyBorder="1" applyAlignment="1">
      <alignment wrapText="1"/>
    </xf>
    <xf numFmtId="10" fontId="3" fillId="0" borderId="1" xfId="4" applyNumberFormat="1" applyFont="1" applyBorder="1" applyAlignment="1">
      <alignment horizontal="center" wrapText="1"/>
    </xf>
    <xf numFmtId="177" fontId="8" fillId="6" borderId="1" xfId="1" applyNumberFormat="1" applyFont="1" applyFill="1" applyBorder="1" applyAlignment="1">
      <alignment wrapText="1"/>
    </xf>
    <xf numFmtId="177" fontId="8" fillId="3" borderId="1" xfId="1" applyNumberFormat="1" applyFont="1" applyFill="1" applyBorder="1" applyAlignment="1">
      <alignment wrapText="1"/>
    </xf>
    <xf numFmtId="10" fontId="8" fillId="3" borderId="1" xfId="1" applyNumberFormat="1" applyFont="1" applyFill="1" applyBorder="1" applyAlignment="1">
      <alignment wrapText="1"/>
    </xf>
    <xf numFmtId="177" fontId="6" fillId="8" borderId="1" xfId="1" applyNumberFormat="1" applyFont="1" applyFill="1" applyBorder="1" applyAlignment="1">
      <alignment wrapText="1"/>
    </xf>
    <xf numFmtId="0" fontId="4" fillId="0" borderId="1" xfId="4" applyBorder="1" applyAlignment="1">
      <alignment horizontal="center"/>
    </xf>
    <xf numFmtId="0" fontId="4" fillId="0" borderId="1" xfId="4" applyBorder="1"/>
    <xf numFmtId="178" fontId="4" fillId="0" borderId="1" xfId="4" applyNumberFormat="1" applyBorder="1"/>
    <xf numFmtId="1" fontId="4" fillId="0" borderId="1" xfId="4" applyNumberFormat="1" applyBorder="1"/>
    <xf numFmtId="2" fontId="4" fillId="0" borderId="1" xfId="4" applyNumberFormat="1" applyBorder="1"/>
    <xf numFmtId="1" fontId="4" fillId="2" borderId="1" xfId="4" applyNumberFormat="1" applyFill="1" applyBorder="1"/>
    <xf numFmtId="3" fontId="4" fillId="0" borderId="1" xfId="4" applyNumberFormat="1" applyBorder="1"/>
    <xf numFmtId="177" fontId="4" fillId="2" borderId="1" xfId="4" applyNumberFormat="1" applyFill="1" applyBorder="1"/>
    <xf numFmtId="180" fontId="4" fillId="0" borderId="1" xfId="4" applyNumberFormat="1" applyBorder="1"/>
    <xf numFmtId="10" fontId="4" fillId="0" borderId="1" xfId="4" applyNumberFormat="1" applyBorder="1"/>
    <xf numFmtId="177" fontId="4" fillId="2" borderId="1" xfId="4" applyNumberFormat="1" applyFill="1" applyBorder="1" applyAlignment="1">
      <alignment wrapText="1"/>
    </xf>
    <xf numFmtId="10" fontId="0" fillId="2" borderId="1" xfId="5" applyNumberFormat="1" applyFont="1" applyFill="1" applyBorder="1" applyAlignment="1"/>
    <xf numFmtId="177" fontId="4" fillId="0" borderId="1" xfId="4" applyNumberFormat="1" applyBorder="1"/>
    <xf numFmtId="0" fontId="4" fillId="0" borderId="0" xfId="4"/>
    <xf numFmtId="0" fontId="4" fillId="0" borderId="1" xfId="4" applyBorder="1" applyAlignment="1">
      <alignment horizontal="center" wrapText="1"/>
    </xf>
    <xf numFmtId="0" fontId="4" fillId="0" borderId="1" xfId="4" applyBorder="1" applyAlignment="1">
      <alignment wrapText="1"/>
    </xf>
    <xf numFmtId="10" fontId="4" fillId="0" borderId="1" xfId="4" applyNumberFormat="1" applyBorder="1" applyAlignment="1">
      <alignment wrapText="1"/>
    </xf>
    <xf numFmtId="2" fontId="4" fillId="0" borderId="0" xfId="4" applyNumberFormat="1" applyAlignment="1">
      <alignment wrapText="1"/>
    </xf>
    <xf numFmtId="1" fontId="4" fillId="0" borderId="0" xfId="4" applyNumberFormat="1" applyAlignment="1">
      <alignment wrapText="1"/>
    </xf>
    <xf numFmtId="177" fontId="4" fillId="0" borderId="2" xfId="4" applyNumberFormat="1" applyBorder="1"/>
    <xf numFmtId="181" fontId="3" fillId="0" borderId="1" xfId="4" applyNumberFormat="1" applyFont="1" applyBorder="1" applyAlignment="1">
      <alignment horizontal="center" wrapText="1"/>
    </xf>
    <xf numFmtId="181" fontId="4" fillId="0" borderId="1" xfId="4" applyNumberFormat="1" applyBorder="1"/>
    <xf numFmtId="181" fontId="4" fillId="0" borderId="0" xfId="4" applyNumberFormat="1" applyAlignment="1">
      <alignment wrapText="1"/>
    </xf>
    <xf numFmtId="177" fontId="4" fillId="0" borderId="2" xfId="4" applyNumberFormat="1" applyBorder="1" applyAlignment="1">
      <alignment horizontal="center" wrapText="1"/>
    </xf>
    <xf numFmtId="177" fontId="3" fillId="4" borderId="0" xfId="4" applyNumberFormat="1" applyFont="1" applyFill="1" applyAlignment="1">
      <alignment wrapText="1"/>
    </xf>
    <xf numFmtId="177" fontId="6" fillId="0" borderId="1" xfId="1" applyNumberFormat="1" applyFont="1" applyBorder="1" applyAlignment="1">
      <alignment wrapText="1"/>
    </xf>
    <xf numFmtId="183" fontId="8" fillId="0" borderId="1" xfId="1" applyNumberFormat="1" applyFont="1" applyBorder="1" applyAlignment="1">
      <alignment wrapText="1"/>
    </xf>
    <xf numFmtId="183" fontId="4" fillId="2" borderId="1" xfId="4" applyNumberFormat="1" applyFill="1" applyBorder="1"/>
    <xf numFmtId="183" fontId="4" fillId="2" borderId="1" xfId="4" applyNumberFormat="1" applyFill="1" applyBorder="1" applyAlignment="1">
      <alignment wrapText="1"/>
    </xf>
    <xf numFmtId="183" fontId="4" fillId="0" borderId="0" xfId="4" applyNumberFormat="1" applyAlignment="1">
      <alignment wrapText="1"/>
    </xf>
    <xf numFmtId="0" fontId="12" fillId="0" borderId="1" xfId="4" applyFont="1" applyBorder="1"/>
  </cellXfs>
  <cellStyles count="20">
    <cellStyle name="Currency 2" xfId="13" xr:uid="{9AD6DB08-3F7F-4362-8C0B-F4D6136A76D3}"/>
    <cellStyle name="Currency 2 2 2" xfId="8" xr:uid="{C2EF2C26-C451-44C1-B6BC-05E871A7681D}"/>
    <cellStyle name="Currency_Sheet1" xfId="18" xr:uid="{7DEA76A6-5DDB-4603-941A-C94C0519F7D6}"/>
    <cellStyle name="Normal 2" xfId="4" xr:uid="{A726E472-5091-4176-87EE-43E00D126BFD}"/>
    <cellStyle name="Normal 2 18 2" xfId="1" xr:uid="{1BA08453-9F65-454B-A4A0-7177E70831F2}"/>
    <cellStyle name="Normal 35" xfId="6" xr:uid="{0C70E6D3-78F0-4522-8A03-1830168E43CB}"/>
    <cellStyle name="Normal_2010 NY-showroom sheet set for JCP 0330" xfId="12" xr:uid="{E0D0F7C0-49E7-4BEE-B1E6-6BB914599E14}"/>
    <cellStyle name="Percent 2" xfId="5" xr:uid="{832D11BF-67D6-4668-B213-728A38DC2251}"/>
    <cellStyle name="Percent 2 2" xfId="14" xr:uid="{19F458FC-C9CB-41D0-B592-46CBE889B1FF}"/>
    <cellStyle name="Percent 2 2 2" xfId="7" xr:uid="{440AF2CE-86DB-4897-867E-BEC824EF2DDA}"/>
    <cellStyle name="Style 1" xfId="3" xr:uid="{F4609D05-B161-47A5-8040-F8D4BA086F06}"/>
    <cellStyle name="百分比 2" xfId="10" xr:uid="{59E289CD-4711-48BD-9C92-C81D603163FD}"/>
    <cellStyle name="百分比 3" xfId="19" xr:uid="{E089D0B6-388E-4049-99E3-56E9C3E336C9}"/>
    <cellStyle name="常规" xfId="0" builtinId="0"/>
    <cellStyle name="常规 2" xfId="15" xr:uid="{0E4721F6-658A-4E19-90B7-A8C27F3D768C}"/>
    <cellStyle name="常规 2 2" xfId="16" xr:uid="{9D70B991-2455-413B-8B07-20FA83416409}"/>
    <cellStyle name="常规 4" xfId="17" xr:uid="{A3896B52-5E0E-41FB-A5CD-81552C1248B4}"/>
    <cellStyle name="货币 2" xfId="11" xr:uid="{5994D082-E990-4724-A1AF-B1A0539D7EA7}"/>
    <cellStyle name="样式 1 2" xfId="2" xr:uid="{DC9B73B6-A1E9-48DB-83A0-64D6E1D16DDF}"/>
    <cellStyle name="样式 1 5" xfId="9" xr:uid="{DDB5C0FA-A73B-4D02-BAA7-9CEB24CD27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sarah.chen/Desktop/Window/BBB%20window/chateau/NM%20CHATEAU%20PLUM%20%20SHEER%20VENDOR%20SETUP%2010%2008%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indow%20Pane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dingxiaoping\Local%20Settings\Temporary%20Internet%20Files\Content.IE5\K9AN0PEF\files\TARGET\FORMS\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Lard%20-%20Design\Customs%20Memo\Master%20Copy%20Quote%20Sheet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guyinghua\Local%20Settings\Temporary%20Internet%20Files\OLK97\Copy%20of%20JLA%20-%20SEPT$%20NEW%20SILK%20ESSENCE%20BLNKTS%205%2003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chenlihui/Local%20Settings/Temporary%20Internet%20Files/OLK9A/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</sheetNames>
    <sheetDataSet>
      <sheetData sheetId="0"/>
      <sheetData sheetId="1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2"/>
      <sheetData sheetId="3">
        <row r="1">
          <cell r="D1" t="str">
            <v>CAN</v>
          </cell>
        </row>
      </sheetData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8F372-EFAA-41F8-9C80-45E8737C1F03}">
  <dimension ref="A1:BB26"/>
  <sheetViews>
    <sheetView tabSelected="1" zoomScale="84" zoomScaleNormal="99" workbookViewId="0">
      <selection activeCell="I9" sqref="I9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11.42578125" style="2" customWidth="1"/>
    <col min="5" max="5" width="18.28515625" style="2" customWidth="1"/>
    <col min="6" max="6" width="17.42578125" style="2" customWidth="1"/>
    <col min="7" max="7" width="27" style="2" customWidth="1"/>
    <col min="8" max="8" width="9.140625" style="2" customWidth="1"/>
    <col min="9" max="9" width="45.5703125" style="2" customWidth="1"/>
    <col min="10" max="10" width="46.140625" style="2" customWidth="1"/>
    <col min="11" max="11" width="29.140625" style="2" customWidth="1"/>
    <col min="12" max="12" width="30.42578125" style="2" customWidth="1"/>
    <col min="13" max="13" width="38" style="2" customWidth="1"/>
    <col min="14" max="14" width="16.5703125" style="2" customWidth="1"/>
    <col min="15" max="15" width="6.140625" style="2" customWidth="1"/>
    <col min="16" max="16" width="11.85546875" style="2" customWidth="1"/>
    <col min="17" max="19" width="8.85546875" style="2" customWidth="1"/>
    <col min="20" max="20" width="8.85546875" style="4" customWidth="1"/>
    <col min="21" max="21" width="8.5703125" style="4" customWidth="1"/>
    <col min="22" max="22" width="9.42578125" style="2" customWidth="1"/>
    <col min="23" max="23" width="8.140625" style="45" customWidth="1"/>
    <col min="24" max="24" width="8.7109375" style="45" customWidth="1"/>
    <col min="25" max="25" width="7.140625" style="45" customWidth="1"/>
    <col min="26" max="26" width="9" style="40" customWidth="1"/>
    <col min="27" max="27" width="6.28515625" style="41" customWidth="1"/>
    <col min="28" max="28" width="10" style="52" customWidth="1"/>
    <col min="29" max="29" width="10" style="40" customWidth="1"/>
    <col min="30" max="30" width="9.85546875" style="41" customWidth="1"/>
    <col min="31" max="31" width="7.85546875" style="2" customWidth="1"/>
    <col min="32" max="32" width="8.85546875" style="4" customWidth="1"/>
    <col min="33" max="33" width="12.7109375" style="2" customWidth="1"/>
    <col min="34" max="34" width="8.42578125" style="3" customWidth="1"/>
    <col min="35" max="35" width="9" style="4" customWidth="1"/>
    <col min="36" max="36" width="8.42578125" style="4" customWidth="1"/>
    <col min="37" max="37" width="7.85546875" style="3" customWidth="1"/>
    <col min="38" max="38" width="8.28515625" style="4" customWidth="1"/>
    <col min="39" max="39" width="11.5703125" style="3" customWidth="1"/>
    <col min="40" max="40" width="10.85546875" style="4" customWidth="1"/>
    <col min="41" max="41" width="8.140625" style="3" customWidth="1"/>
    <col min="42" max="42" width="9.28515625" style="4" customWidth="1"/>
    <col min="43" max="43" width="8.140625" style="3" customWidth="1"/>
    <col min="44" max="45" width="9.28515625" style="4" customWidth="1"/>
    <col min="46" max="46" width="8.140625" style="3" customWidth="1"/>
    <col min="47" max="47" width="9.28515625" style="4" customWidth="1"/>
    <col min="48" max="48" width="7.85546875" style="4" customWidth="1"/>
    <col min="49" max="49" width="9.5703125" style="4" customWidth="1"/>
    <col min="50" max="50" width="10.85546875" style="4" customWidth="1"/>
    <col min="51" max="51" width="12.140625" style="4" customWidth="1"/>
    <col min="52" max="52" width="9.140625" style="2"/>
    <col min="53" max="53" width="11.5703125" style="4" customWidth="1"/>
    <col min="54" max="54" width="15" style="4" customWidth="1"/>
    <col min="55" max="16384" width="9.140625" style="2"/>
  </cols>
  <sheetData>
    <row r="1" spans="1:54" ht="68.099999999999994" customHeight="1" x14ac:dyDescent="0.25">
      <c r="A1" s="6" t="s">
        <v>7</v>
      </c>
      <c r="B1" s="6" t="s">
        <v>8</v>
      </c>
      <c r="C1" s="7" t="s">
        <v>9</v>
      </c>
      <c r="D1" s="7" t="s">
        <v>57</v>
      </c>
      <c r="E1" s="8" t="s">
        <v>0</v>
      </c>
      <c r="F1" s="8" t="s">
        <v>2</v>
      </c>
      <c r="G1" s="9" t="s">
        <v>10</v>
      </c>
      <c r="H1" s="7" t="s">
        <v>11</v>
      </c>
      <c r="I1" s="10" t="s">
        <v>12</v>
      </c>
      <c r="J1" s="10" t="s">
        <v>13</v>
      </c>
      <c r="K1" s="10" t="s">
        <v>14</v>
      </c>
      <c r="L1" s="10" t="s">
        <v>59</v>
      </c>
      <c r="M1" s="10" t="s">
        <v>15</v>
      </c>
      <c r="N1" s="10" t="s">
        <v>16</v>
      </c>
      <c r="O1" s="7" t="s">
        <v>58</v>
      </c>
      <c r="P1" s="7" t="s">
        <v>17</v>
      </c>
      <c r="Q1" s="7" t="s">
        <v>18</v>
      </c>
      <c r="R1" s="7" t="s">
        <v>56</v>
      </c>
      <c r="S1" s="10" t="s">
        <v>19</v>
      </c>
      <c r="T1" s="47" t="s">
        <v>52</v>
      </c>
      <c r="U1" s="11" t="s">
        <v>20</v>
      </c>
      <c r="V1" s="12" t="s">
        <v>1</v>
      </c>
      <c r="W1" s="43" t="s">
        <v>21</v>
      </c>
      <c r="X1" s="43" t="s">
        <v>22</v>
      </c>
      <c r="Y1" s="43" t="s">
        <v>23</v>
      </c>
      <c r="Z1" s="13" t="s">
        <v>24</v>
      </c>
      <c r="AA1" s="14" t="s">
        <v>25</v>
      </c>
      <c r="AB1" s="49" t="s">
        <v>26</v>
      </c>
      <c r="AC1" s="15" t="s">
        <v>27</v>
      </c>
      <c r="AD1" s="16" t="s">
        <v>28</v>
      </c>
      <c r="AE1" s="6" t="s">
        <v>29</v>
      </c>
      <c r="AF1" s="17" t="s">
        <v>30</v>
      </c>
      <c r="AG1" s="6" t="s">
        <v>31</v>
      </c>
      <c r="AH1" s="18" t="s">
        <v>32</v>
      </c>
      <c r="AI1" s="19" t="s">
        <v>33</v>
      </c>
      <c r="AJ1" s="17" t="s">
        <v>34</v>
      </c>
      <c r="AK1" s="18" t="s">
        <v>35</v>
      </c>
      <c r="AL1" s="17" t="s">
        <v>36</v>
      </c>
      <c r="AM1" s="18" t="s">
        <v>37</v>
      </c>
      <c r="AN1" s="17" t="s">
        <v>38</v>
      </c>
      <c r="AO1" s="18" t="s">
        <v>39</v>
      </c>
      <c r="AP1" s="17" t="s">
        <v>40</v>
      </c>
      <c r="AQ1" s="18" t="s">
        <v>41</v>
      </c>
      <c r="AR1" s="17" t="s">
        <v>42</v>
      </c>
      <c r="AS1" s="48" t="s">
        <v>55</v>
      </c>
      <c r="AT1" s="18" t="s">
        <v>53</v>
      </c>
      <c r="AU1" s="17" t="s">
        <v>54</v>
      </c>
      <c r="AV1" s="17" t="s">
        <v>43</v>
      </c>
      <c r="AW1" s="20" t="s">
        <v>44</v>
      </c>
      <c r="AX1" s="21" t="s">
        <v>48</v>
      </c>
      <c r="AY1" s="22" t="s">
        <v>49</v>
      </c>
      <c r="AZ1" s="6" t="s">
        <v>45</v>
      </c>
      <c r="BA1" s="17" t="s">
        <v>46</v>
      </c>
      <c r="BB1" s="17" t="s">
        <v>47</v>
      </c>
    </row>
    <row r="2" spans="1:54" s="36" customFormat="1" x14ac:dyDescent="0.25">
      <c r="A2" s="23">
        <v>1</v>
      </c>
      <c r="B2" s="24"/>
      <c r="C2" s="24"/>
      <c r="D2" s="24"/>
      <c r="E2" s="24" t="s">
        <v>5</v>
      </c>
      <c r="F2" s="24" t="s">
        <v>4</v>
      </c>
      <c r="G2" s="24" t="s">
        <v>50</v>
      </c>
      <c r="H2" s="25"/>
      <c r="I2" s="24" t="s">
        <v>74</v>
      </c>
      <c r="J2" s="24" t="s">
        <v>76</v>
      </c>
      <c r="K2" s="23" t="s">
        <v>73</v>
      </c>
      <c r="L2" s="23" t="s">
        <v>72</v>
      </c>
      <c r="M2" s="24" t="s">
        <v>61</v>
      </c>
      <c r="N2" s="24" t="s">
        <v>68</v>
      </c>
      <c r="O2" s="53"/>
      <c r="P2" s="53"/>
      <c r="Q2" s="24"/>
      <c r="R2" s="24"/>
      <c r="S2" s="24" t="s">
        <v>6</v>
      </c>
      <c r="T2" s="46"/>
      <c r="U2" s="42">
        <v>5.72</v>
      </c>
      <c r="V2" s="24" t="s">
        <v>3</v>
      </c>
      <c r="W2" s="44">
        <v>30</v>
      </c>
      <c r="X2" s="44">
        <v>25</v>
      </c>
      <c r="Y2" s="44">
        <v>26</v>
      </c>
      <c r="Z2" s="27">
        <v>2</v>
      </c>
      <c r="AA2" s="26">
        <v>4</v>
      </c>
      <c r="AB2" s="50">
        <f>IF(W2="","",W2*X2*Y2/1000000)</f>
        <v>1.95E-2</v>
      </c>
      <c r="AC2" s="27">
        <v>56</v>
      </c>
      <c r="AD2" s="28">
        <f>IF(AA2="","",AC2/AB2*AA2)</f>
        <v>11487</v>
      </c>
      <c r="AE2" s="29">
        <v>3500</v>
      </c>
      <c r="AF2" s="30">
        <f>IF(ISERROR(AE2/AD2),"",AE2/AD2)</f>
        <v>0.3</v>
      </c>
      <c r="AG2" s="24" t="s">
        <v>60</v>
      </c>
      <c r="AH2" s="31">
        <v>0.41399999999999998</v>
      </c>
      <c r="AI2" s="30">
        <f>IF(ISERROR(U2*AH2),"",U2*AH2)</f>
        <v>2.37</v>
      </c>
      <c r="AJ2" s="30">
        <f>IF(ISERROR(U2+AF2+AI2),"",U2+AF2+AI2)</f>
        <v>8.39</v>
      </c>
      <c r="AK2" s="32">
        <v>3.5000000000000003E-2</v>
      </c>
      <c r="AL2" s="30">
        <f t="shared" ref="AL2:AL25" si="0">IF(ISERROR(AY2*AK2),"",AY2*AK2)</f>
        <v>0.39</v>
      </c>
      <c r="AM2" s="32">
        <v>0</v>
      </c>
      <c r="AN2" s="30">
        <f t="shared" ref="AN2:AN25" si="1">IF(ISERROR(AY2*AM2),"",AY2*AM2)</f>
        <v>0</v>
      </c>
      <c r="AO2" s="32">
        <v>5.5E-2</v>
      </c>
      <c r="AP2" s="30">
        <f>IF(ISERROR(AY2*AO2),"",AY2*AO2)</f>
        <v>0.61</v>
      </c>
      <c r="AQ2" s="32"/>
      <c r="AR2" s="30">
        <f>IF(ISERROR(U2*AQ2),"",U2*AQ2)</f>
        <v>0</v>
      </c>
      <c r="AS2" s="35"/>
      <c r="AT2" s="32">
        <v>0</v>
      </c>
      <c r="AU2" s="30">
        <f>IF(ISERROR(AY2*AT2),"",AY2*AT2)</f>
        <v>0</v>
      </c>
      <c r="AV2" s="30">
        <f>IF(ISERROR(AL2+AN2+AP2+AR2+AU2),"",AL2+AN2+AP2+AR2+AU2)</f>
        <v>1</v>
      </c>
      <c r="AW2" s="30">
        <f t="shared" ref="AW2:AW25" si="2">IF(ISERROR(AJ2+AV2),"",AJ2+AV2)</f>
        <v>9.39</v>
      </c>
      <c r="AX2" s="34">
        <f t="shared" ref="AX2:AX25" si="3">IF(ISERROR((AY2-AW2)/AY2),"",(AY2-AW2)/AY2)</f>
        <v>0.1464</v>
      </c>
      <c r="AY2" s="35">
        <v>11</v>
      </c>
      <c r="AZ2" s="26"/>
      <c r="BA2" s="30">
        <f>IF(ISERROR(AW2*AZ2),"",AW2*AZ2)</f>
        <v>0</v>
      </c>
      <c r="BB2" s="30">
        <f>IF(ISERROR(AY2*AZ2),"",AY2*AZ2)</f>
        <v>0</v>
      </c>
    </row>
    <row r="3" spans="1:54" s="36" customFormat="1" x14ac:dyDescent="0.25">
      <c r="A3" s="23">
        <v>2</v>
      </c>
      <c r="B3" s="24"/>
      <c r="C3" s="24"/>
      <c r="D3" s="24"/>
      <c r="E3" s="24" t="s">
        <v>5</v>
      </c>
      <c r="F3" s="24" t="s">
        <v>4</v>
      </c>
      <c r="G3" s="24" t="s">
        <v>50</v>
      </c>
      <c r="H3" s="25"/>
      <c r="I3" s="24" t="s">
        <v>74</v>
      </c>
      <c r="J3" s="24" t="s">
        <v>76</v>
      </c>
      <c r="K3" s="23" t="s">
        <v>73</v>
      </c>
      <c r="L3" s="23" t="s">
        <v>72</v>
      </c>
      <c r="M3" s="24" t="s">
        <v>62</v>
      </c>
      <c r="N3" s="24" t="s">
        <v>68</v>
      </c>
      <c r="O3" s="53"/>
      <c r="P3" s="53"/>
      <c r="Q3" s="24"/>
      <c r="R3" s="24"/>
      <c r="S3" s="24" t="s">
        <v>6</v>
      </c>
      <c r="T3" s="46"/>
      <c r="U3" s="42">
        <v>7</v>
      </c>
      <c r="V3" s="24" t="s">
        <v>3</v>
      </c>
      <c r="W3" s="44">
        <v>30</v>
      </c>
      <c r="X3" s="44">
        <v>25</v>
      </c>
      <c r="Y3" s="44">
        <v>30</v>
      </c>
      <c r="Z3" s="27">
        <v>2</v>
      </c>
      <c r="AA3" s="26">
        <v>4</v>
      </c>
      <c r="AB3" s="50">
        <f t="shared" ref="AB3:AB25" si="4">IF(W3="","",W3*X3*Y3/1000000)</f>
        <v>2.2499999999999999E-2</v>
      </c>
      <c r="AC3" s="27">
        <v>56</v>
      </c>
      <c r="AD3" s="28">
        <f t="shared" ref="AD3:AD25" si="5">IF(AA3="","",AC3/AB3*AA3)</f>
        <v>9956</v>
      </c>
      <c r="AE3" s="29">
        <v>3500</v>
      </c>
      <c r="AF3" s="30">
        <f t="shared" ref="AF3:AF25" si="6">IF(ISERROR(AE3/AD3),"",AE3/AD3)</f>
        <v>0.35</v>
      </c>
      <c r="AG3" s="24" t="s">
        <v>60</v>
      </c>
      <c r="AH3" s="31">
        <v>0.41399999999999998</v>
      </c>
      <c r="AI3" s="30">
        <f t="shared" ref="AI3:AI25" si="7">IF(ISERROR(U3*AH3),"",U3*AH3)</f>
        <v>2.9</v>
      </c>
      <c r="AJ3" s="30">
        <f t="shared" ref="AJ3:AJ25" si="8">IF(ISERROR(U3+AF3+AI3),"",U3+AF3+AI3)</f>
        <v>10.25</v>
      </c>
      <c r="AK3" s="32">
        <v>3.5000000000000003E-2</v>
      </c>
      <c r="AL3" s="30">
        <f t="shared" si="0"/>
        <v>0.47</v>
      </c>
      <c r="AM3" s="32">
        <v>0</v>
      </c>
      <c r="AN3" s="30">
        <f t="shared" si="1"/>
        <v>0</v>
      </c>
      <c r="AO3" s="32">
        <v>5.5E-2</v>
      </c>
      <c r="AP3" s="30">
        <f t="shared" ref="AP3:AP25" si="9">IF(ISERROR(AY3*AO3),"",AY3*AO3)</f>
        <v>0.74</v>
      </c>
      <c r="AQ3" s="32"/>
      <c r="AR3" s="30">
        <f t="shared" ref="AR3:AR25" si="10">IF(ISERROR(U3*AQ3),"",U3*AQ3)</f>
        <v>0</v>
      </c>
      <c r="AS3" s="35"/>
      <c r="AT3" s="32">
        <v>0</v>
      </c>
      <c r="AU3" s="30">
        <f t="shared" ref="AU3:AU25" si="11">IF(ISERROR(AY3*AT3),"",AY3*AT3)</f>
        <v>0</v>
      </c>
      <c r="AV3" s="30">
        <f t="shared" ref="AV3:AV25" si="12">IF(ISERROR(AL3+AN3+AP3+AR3+AU3),"",AL3+AN3+AP3+AR3+AU3)</f>
        <v>1.21</v>
      </c>
      <c r="AW3" s="30">
        <f t="shared" si="2"/>
        <v>11.46</v>
      </c>
      <c r="AX3" s="34">
        <f t="shared" si="3"/>
        <v>0.14480000000000001</v>
      </c>
      <c r="AY3" s="35">
        <v>13.4</v>
      </c>
      <c r="AZ3" s="26"/>
      <c r="BA3" s="30">
        <f t="shared" ref="BA3:BA25" si="13">IF(ISERROR(AW3*AZ3),"",AW3*AZ3)</f>
        <v>0</v>
      </c>
      <c r="BB3" s="30">
        <f t="shared" ref="BB3:BB25" si="14">IF(ISERROR(AY3*AZ3),"",AY3*AZ3)</f>
        <v>0</v>
      </c>
    </row>
    <row r="4" spans="1:54" s="36" customFormat="1" x14ac:dyDescent="0.25">
      <c r="A4" s="23">
        <v>3</v>
      </c>
      <c r="B4" s="24"/>
      <c r="C4" s="24"/>
      <c r="D4" s="24"/>
      <c r="E4" s="24" t="s">
        <v>5</v>
      </c>
      <c r="F4" s="24" t="s">
        <v>4</v>
      </c>
      <c r="G4" s="24" t="s">
        <v>50</v>
      </c>
      <c r="H4" s="25"/>
      <c r="I4" s="24" t="s">
        <v>74</v>
      </c>
      <c r="J4" s="24" t="s">
        <v>76</v>
      </c>
      <c r="K4" s="23" t="s">
        <v>73</v>
      </c>
      <c r="L4" s="23" t="s">
        <v>72</v>
      </c>
      <c r="M4" s="24" t="s">
        <v>63</v>
      </c>
      <c r="N4" s="24" t="s">
        <v>68</v>
      </c>
      <c r="O4" s="53"/>
      <c r="P4" s="53"/>
      <c r="Q4" s="24"/>
      <c r="R4" s="24"/>
      <c r="S4" s="24" t="s">
        <v>6</v>
      </c>
      <c r="T4" s="46"/>
      <c r="U4" s="42">
        <v>7.4</v>
      </c>
      <c r="V4" s="24" t="s">
        <v>3</v>
      </c>
      <c r="W4" s="44">
        <v>30</v>
      </c>
      <c r="X4" s="44">
        <v>25</v>
      </c>
      <c r="Y4" s="44">
        <v>34</v>
      </c>
      <c r="Z4" s="27">
        <v>2</v>
      </c>
      <c r="AA4" s="26">
        <v>4</v>
      </c>
      <c r="AB4" s="50">
        <f t="shared" si="4"/>
        <v>2.5499999999999998E-2</v>
      </c>
      <c r="AC4" s="27">
        <v>56</v>
      </c>
      <c r="AD4" s="28">
        <f t="shared" si="5"/>
        <v>8784</v>
      </c>
      <c r="AE4" s="29">
        <v>3500</v>
      </c>
      <c r="AF4" s="30">
        <f t="shared" si="6"/>
        <v>0.4</v>
      </c>
      <c r="AG4" s="24" t="s">
        <v>60</v>
      </c>
      <c r="AH4" s="31">
        <v>0.41399999999999998</v>
      </c>
      <c r="AI4" s="30">
        <f t="shared" si="7"/>
        <v>3.06</v>
      </c>
      <c r="AJ4" s="30">
        <f t="shared" si="8"/>
        <v>10.86</v>
      </c>
      <c r="AK4" s="32">
        <v>3.5000000000000003E-2</v>
      </c>
      <c r="AL4" s="30">
        <f t="shared" si="0"/>
        <v>0.51</v>
      </c>
      <c r="AM4" s="32">
        <v>0</v>
      </c>
      <c r="AN4" s="30">
        <f t="shared" si="1"/>
        <v>0</v>
      </c>
      <c r="AO4" s="32">
        <v>5.5E-2</v>
      </c>
      <c r="AP4" s="30">
        <f t="shared" si="9"/>
        <v>0.8</v>
      </c>
      <c r="AQ4" s="32"/>
      <c r="AR4" s="30">
        <f t="shared" si="10"/>
        <v>0</v>
      </c>
      <c r="AS4" s="35"/>
      <c r="AT4" s="32">
        <v>0</v>
      </c>
      <c r="AU4" s="30">
        <f t="shared" si="11"/>
        <v>0</v>
      </c>
      <c r="AV4" s="30">
        <f t="shared" si="12"/>
        <v>1.31</v>
      </c>
      <c r="AW4" s="30">
        <f t="shared" si="2"/>
        <v>12.17</v>
      </c>
      <c r="AX4" s="34">
        <f t="shared" si="3"/>
        <v>0.16639999999999999</v>
      </c>
      <c r="AY4" s="35">
        <v>14.6</v>
      </c>
      <c r="AZ4" s="26"/>
      <c r="BA4" s="30">
        <f t="shared" si="13"/>
        <v>0</v>
      </c>
      <c r="BB4" s="30">
        <f t="shared" si="14"/>
        <v>0</v>
      </c>
    </row>
    <row r="5" spans="1:54" s="36" customFormat="1" x14ac:dyDescent="0.25">
      <c r="A5" s="23">
        <v>4</v>
      </c>
      <c r="B5" s="24"/>
      <c r="C5" s="24"/>
      <c r="D5" s="24"/>
      <c r="E5" s="24" t="s">
        <v>5</v>
      </c>
      <c r="F5" s="24" t="s">
        <v>4</v>
      </c>
      <c r="G5" s="24" t="s">
        <v>50</v>
      </c>
      <c r="H5" s="25"/>
      <c r="I5" s="24" t="s">
        <v>74</v>
      </c>
      <c r="J5" s="24" t="s">
        <v>76</v>
      </c>
      <c r="K5" s="23" t="s">
        <v>73</v>
      </c>
      <c r="L5" s="23" t="s">
        <v>72</v>
      </c>
      <c r="M5" s="24" t="s">
        <v>64</v>
      </c>
      <c r="N5" s="24" t="s">
        <v>68</v>
      </c>
      <c r="O5" s="53"/>
      <c r="P5" s="53"/>
      <c r="Q5" s="24"/>
      <c r="R5" s="24"/>
      <c r="S5" s="24" t="s">
        <v>6</v>
      </c>
      <c r="T5" s="46"/>
      <c r="U5" s="42">
        <v>8.6</v>
      </c>
      <c r="V5" s="24" t="s">
        <v>3</v>
      </c>
      <c r="W5" s="44">
        <v>30</v>
      </c>
      <c r="X5" s="44">
        <v>25</v>
      </c>
      <c r="Y5" s="44">
        <v>40</v>
      </c>
      <c r="Z5" s="27">
        <v>2</v>
      </c>
      <c r="AA5" s="26">
        <v>4</v>
      </c>
      <c r="AB5" s="50">
        <f t="shared" si="4"/>
        <v>0.03</v>
      </c>
      <c r="AC5" s="27">
        <v>56</v>
      </c>
      <c r="AD5" s="28">
        <f t="shared" si="5"/>
        <v>7467</v>
      </c>
      <c r="AE5" s="29">
        <v>3500</v>
      </c>
      <c r="AF5" s="30">
        <f t="shared" si="6"/>
        <v>0.47</v>
      </c>
      <c r="AG5" s="24" t="s">
        <v>60</v>
      </c>
      <c r="AH5" s="31">
        <v>0.41399999999999998</v>
      </c>
      <c r="AI5" s="30">
        <f t="shared" si="7"/>
        <v>3.56</v>
      </c>
      <c r="AJ5" s="30">
        <f t="shared" si="8"/>
        <v>12.63</v>
      </c>
      <c r="AK5" s="32">
        <v>3.5000000000000003E-2</v>
      </c>
      <c r="AL5" s="30">
        <f t="shared" si="0"/>
        <v>0.59</v>
      </c>
      <c r="AM5" s="32">
        <v>0</v>
      </c>
      <c r="AN5" s="30">
        <f t="shared" si="1"/>
        <v>0</v>
      </c>
      <c r="AO5" s="32">
        <v>5.5E-2</v>
      </c>
      <c r="AP5" s="30">
        <f t="shared" si="9"/>
        <v>0.93</v>
      </c>
      <c r="AQ5" s="32"/>
      <c r="AR5" s="30">
        <f t="shared" si="10"/>
        <v>0</v>
      </c>
      <c r="AS5" s="35"/>
      <c r="AT5" s="32">
        <v>0</v>
      </c>
      <c r="AU5" s="30">
        <f t="shared" si="11"/>
        <v>0</v>
      </c>
      <c r="AV5" s="30">
        <f t="shared" si="12"/>
        <v>1.52</v>
      </c>
      <c r="AW5" s="30">
        <f t="shared" si="2"/>
        <v>14.15</v>
      </c>
      <c r="AX5" s="34">
        <f t="shared" si="3"/>
        <v>0.16270000000000001</v>
      </c>
      <c r="AY5" s="35">
        <v>16.899999999999999</v>
      </c>
      <c r="AZ5" s="26"/>
      <c r="BA5" s="30">
        <f t="shared" si="13"/>
        <v>0</v>
      </c>
      <c r="BB5" s="30">
        <f t="shared" si="14"/>
        <v>0</v>
      </c>
    </row>
    <row r="6" spans="1:54" s="36" customFormat="1" x14ac:dyDescent="0.25">
      <c r="A6" s="23">
        <v>5</v>
      </c>
      <c r="B6" s="24"/>
      <c r="C6" s="24"/>
      <c r="D6" s="24"/>
      <c r="E6" s="24" t="s">
        <v>5</v>
      </c>
      <c r="F6" s="24" t="s">
        <v>4</v>
      </c>
      <c r="G6" s="24" t="s">
        <v>51</v>
      </c>
      <c r="H6" s="25"/>
      <c r="I6" s="24" t="s">
        <v>75</v>
      </c>
      <c r="J6" s="24" t="s">
        <v>77</v>
      </c>
      <c r="K6" s="23" t="s">
        <v>73</v>
      </c>
      <c r="L6" s="23" t="s">
        <v>72</v>
      </c>
      <c r="M6" s="24" t="s">
        <v>65</v>
      </c>
      <c r="N6" s="24" t="s">
        <v>68</v>
      </c>
      <c r="O6" s="53"/>
      <c r="P6" s="53"/>
      <c r="Q6" s="24"/>
      <c r="R6" s="24"/>
      <c r="S6" s="24" t="s">
        <v>6</v>
      </c>
      <c r="T6" s="46"/>
      <c r="U6" s="42">
        <v>1.4</v>
      </c>
      <c r="V6" s="24" t="s">
        <v>3</v>
      </c>
      <c r="W6" s="44">
        <v>30</v>
      </c>
      <c r="X6" s="44">
        <v>25</v>
      </c>
      <c r="Y6" s="44">
        <v>13</v>
      </c>
      <c r="Z6" s="27">
        <v>2</v>
      </c>
      <c r="AA6" s="26">
        <v>8</v>
      </c>
      <c r="AB6" s="50">
        <f t="shared" si="4"/>
        <v>9.7999999999999997E-3</v>
      </c>
      <c r="AC6" s="27">
        <v>56</v>
      </c>
      <c r="AD6" s="28">
        <f t="shared" si="5"/>
        <v>45714</v>
      </c>
      <c r="AE6" s="29">
        <v>3500</v>
      </c>
      <c r="AF6" s="30">
        <f t="shared" si="6"/>
        <v>0.08</v>
      </c>
      <c r="AG6" s="24" t="s">
        <v>67</v>
      </c>
      <c r="AH6" s="31">
        <v>0.41399999999999998</v>
      </c>
      <c r="AI6" s="30">
        <f t="shared" si="7"/>
        <v>0.57999999999999996</v>
      </c>
      <c r="AJ6" s="30">
        <f t="shared" si="8"/>
        <v>2.06</v>
      </c>
      <c r="AK6" s="32">
        <v>3.5000000000000003E-2</v>
      </c>
      <c r="AL6" s="30">
        <f t="shared" si="0"/>
        <v>0.11</v>
      </c>
      <c r="AM6" s="32">
        <v>0</v>
      </c>
      <c r="AN6" s="30">
        <f t="shared" si="1"/>
        <v>0</v>
      </c>
      <c r="AO6" s="32">
        <v>5.5E-2</v>
      </c>
      <c r="AP6" s="30">
        <f t="shared" si="9"/>
        <v>0.18</v>
      </c>
      <c r="AQ6" s="32"/>
      <c r="AR6" s="30">
        <f t="shared" si="10"/>
        <v>0</v>
      </c>
      <c r="AS6" s="35"/>
      <c r="AT6" s="32">
        <v>0</v>
      </c>
      <c r="AU6" s="30">
        <f t="shared" si="11"/>
        <v>0</v>
      </c>
      <c r="AV6" s="30">
        <f t="shared" si="12"/>
        <v>0.28999999999999998</v>
      </c>
      <c r="AW6" s="30">
        <f t="shared" si="2"/>
        <v>2.35</v>
      </c>
      <c r="AX6" s="34">
        <f t="shared" si="3"/>
        <v>0.2656</v>
      </c>
      <c r="AY6" s="35">
        <v>3.2</v>
      </c>
      <c r="AZ6" s="26"/>
      <c r="BA6" s="30">
        <f t="shared" si="13"/>
        <v>0</v>
      </c>
      <c r="BB6" s="30">
        <f t="shared" si="14"/>
        <v>0</v>
      </c>
    </row>
    <row r="7" spans="1:54" s="36" customFormat="1" x14ac:dyDescent="0.25">
      <c r="A7" s="23">
        <v>6</v>
      </c>
      <c r="B7" s="24"/>
      <c r="C7" s="24"/>
      <c r="D7" s="24"/>
      <c r="E7" s="24" t="s">
        <v>5</v>
      </c>
      <c r="F7" s="24" t="s">
        <v>4</v>
      </c>
      <c r="G7" s="24" t="s">
        <v>51</v>
      </c>
      <c r="H7" s="25"/>
      <c r="I7" s="24" t="s">
        <v>75</v>
      </c>
      <c r="J7" s="24" t="s">
        <v>77</v>
      </c>
      <c r="K7" s="23" t="s">
        <v>73</v>
      </c>
      <c r="L7" s="23" t="s">
        <v>72</v>
      </c>
      <c r="M7" s="24" t="s">
        <v>66</v>
      </c>
      <c r="N7" s="24" t="s">
        <v>68</v>
      </c>
      <c r="O7" s="53"/>
      <c r="P7" s="53"/>
      <c r="Q7" s="24"/>
      <c r="R7" s="24"/>
      <c r="S7" s="24" t="s">
        <v>6</v>
      </c>
      <c r="T7" s="46"/>
      <c r="U7" s="42">
        <v>1.65</v>
      </c>
      <c r="V7" s="24" t="s">
        <v>3</v>
      </c>
      <c r="W7" s="44">
        <v>30</v>
      </c>
      <c r="X7" s="44">
        <v>25</v>
      </c>
      <c r="Y7" s="44">
        <v>15</v>
      </c>
      <c r="Z7" s="27">
        <v>2</v>
      </c>
      <c r="AA7" s="26">
        <v>8</v>
      </c>
      <c r="AB7" s="50">
        <f t="shared" si="4"/>
        <v>1.1299999999999999E-2</v>
      </c>
      <c r="AC7" s="27">
        <v>56</v>
      </c>
      <c r="AD7" s="28">
        <f t="shared" si="5"/>
        <v>39646</v>
      </c>
      <c r="AE7" s="29">
        <v>3500</v>
      </c>
      <c r="AF7" s="30">
        <f t="shared" si="6"/>
        <v>0.09</v>
      </c>
      <c r="AG7" s="24" t="s">
        <v>67</v>
      </c>
      <c r="AH7" s="31">
        <v>0.41399999999999998</v>
      </c>
      <c r="AI7" s="30">
        <f t="shared" si="7"/>
        <v>0.68</v>
      </c>
      <c r="AJ7" s="30">
        <f t="shared" si="8"/>
        <v>2.42</v>
      </c>
      <c r="AK7" s="32">
        <v>3.5000000000000003E-2</v>
      </c>
      <c r="AL7" s="30">
        <f t="shared" si="0"/>
        <v>0.13</v>
      </c>
      <c r="AM7" s="32">
        <v>0</v>
      </c>
      <c r="AN7" s="30">
        <f t="shared" si="1"/>
        <v>0</v>
      </c>
      <c r="AO7" s="32">
        <v>5.5E-2</v>
      </c>
      <c r="AP7" s="30">
        <f t="shared" si="9"/>
        <v>0.21</v>
      </c>
      <c r="AQ7" s="32"/>
      <c r="AR7" s="30">
        <f t="shared" si="10"/>
        <v>0</v>
      </c>
      <c r="AS7" s="35"/>
      <c r="AT7" s="32">
        <v>0</v>
      </c>
      <c r="AU7" s="30">
        <f t="shared" si="11"/>
        <v>0</v>
      </c>
      <c r="AV7" s="30">
        <f t="shared" si="12"/>
        <v>0.34</v>
      </c>
      <c r="AW7" s="30">
        <f t="shared" si="2"/>
        <v>2.76</v>
      </c>
      <c r="AX7" s="34">
        <f t="shared" si="3"/>
        <v>0.2737</v>
      </c>
      <c r="AY7" s="35">
        <v>3.8</v>
      </c>
      <c r="AZ7" s="26"/>
      <c r="BA7" s="30">
        <f t="shared" si="13"/>
        <v>0</v>
      </c>
      <c r="BB7" s="30">
        <f t="shared" si="14"/>
        <v>0</v>
      </c>
    </row>
    <row r="8" spans="1:54" ht="15" customHeight="1" x14ac:dyDescent="0.25">
      <c r="A8" s="37">
        <v>7</v>
      </c>
      <c r="B8" s="38"/>
      <c r="C8" s="38"/>
      <c r="D8" s="38"/>
      <c r="E8" s="24" t="s">
        <v>5</v>
      </c>
      <c r="F8" s="24" t="s">
        <v>4</v>
      </c>
      <c r="G8" s="24" t="s">
        <v>50</v>
      </c>
      <c r="H8" s="25"/>
      <c r="I8" s="24" t="s">
        <v>74</v>
      </c>
      <c r="J8" s="24" t="s">
        <v>76</v>
      </c>
      <c r="K8" s="23" t="s">
        <v>73</v>
      </c>
      <c r="L8" s="23" t="s">
        <v>72</v>
      </c>
      <c r="M8" s="24" t="s">
        <v>61</v>
      </c>
      <c r="N8" s="24" t="s">
        <v>69</v>
      </c>
      <c r="O8" s="24"/>
      <c r="P8" s="38"/>
      <c r="Q8" s="38"/>
      <c r="R8" s="38"/>
      <c r="S8" s="24" t="s">
        <v>6</v>
      </c>
      <c r="T8" s="46"/>
      <c r="U8" s="42">
        <v>5.72</v>
      </c>
      <c r="V8" s="24" t="s">
        <v>3</v>
      </c>
      <c r="W8" s="44">
        <v>30</v>
      </c>
      <c r="X8" s="44">
        <v>25</v>
      </c>
      <c r="Y8" s="44">
        <v>26</v>
      </c>
      <c r="Z8" s="27">
        <v>2</v>
      </c>
      <c r="AA8" s="26">
        <v>4</v>
      </c>
      <c r="AB8" s="51">
        <f t="shared" si="4"/>
        <v>1.95E-2</v>
      </c>
      <c r="AC8" s="27">
        <v>56</v>
      </c>
      <c r="AD8" s="28">
        <f t="shared" si="5"/>
        <v>11487</v>
      </c>
      <c r="AE8" s="29">
        <v>3500</v>
      </c>
      <c r="AF8" s="33">
        <f t="shared" si="6"/>
        <v>0.3</v>
      </c>
      <c r="AG8" s="24" t="s">
        <v>60</v>
      </c>
      <c r="AH8" s="31">
        <v>0.41399999999999998</v>
      </c>
      <c r="AI8" s="30">
        <f t="shared" si="7"/>
        <v>2.37</v>
      </c>
      <c r="AJ8" s="30">
        <f t="shared" si="8"/>
        <v>8.39</v>
      </c>
      <c r="AK8" s="32">
        <v>3.5000000000000003E-2</v>
      </c>
      <c r="AL8" s="33">
        <f t="shared" si="0"/>
        <v>0.39</v>
      </c>
      <c r="AM8" s="32">
        <v>0</v>
      </c>
      <c r="AN8" s="33">
        <f t="shared" si="1"/>
        <v>0</v>
      </c>
      <c r="AO8" s="32">
        <v>5.5E-2</v>
      </c>
      <c r="AP8" s="30">
        <f t="shared" si="9"/>
        <v>0.61</v>
      </c>
      <c r="AQ8" s="32"/>
      <c r="AR8" s="30">
        <f t="shared" si="10"/>
        <v>0</v>
      </c>
      <c r="AS8" s="35"/>
      <c r="AT8" s="32">
        <v>0</v>
      </c>
      <c r="AU8" s="30">
        <f t="shared" si="11"/>
        <v>0</v>
      </c>
      <c r="AV8" s="30">
        <f t="shared" si="12"/>
        <v>1</v>
      </c>
      <c r="AW8" s="33">
        <f t="shared" si="2"/>
        <v>9.39</v>
      </c>
      <c r="AX8" s="34">
        <f t="shared" si="3"/>
        <v>0.1464</v>
      </c>
      <c r="AY8" s="35">
        <v>11</v>
      </c>
      <c r="AZ8" s="5"/>
      <c r="BA8" s="30">
        <f t="shared" si="13"/>
        <v>0</v>
      </c>
      <c r="BB8" s="30">
        <f t="shared" si="14"/>
        <v>0</v>
      </c>
    </row>
    <row r="9" spans="1:54" ht="15" customHeight="1" x14ac:dyDescent="0.25">
      <c r="A9" s="37">
        <v>8</v>
      </c>
      <c r="B9" s="38"/>
      <c r="C9" s="38"/>
      <c r="D9" s="38"/>
      <c r="E9" s="24" t="s">
        <v>5</v>
      </c>
      <c r="F9" s="24" t="s">
        <v>4</v>
      </c>
      <c r="G9" s="24" t="s">
        <v>50</v>
      </c>
      <c r="H9" s="25"/>
      <c r="I9" s="24" t="s">
        <v>74</v>
      </c>
      <c r="J9" s="24" t="s">
        <v>76</v>
      </c>
      <c r="K9" s="23" t="s">
        <v>73</v>
      </c>
      <c r="L9" s="23" t="s">
        <v>72</v>
      </c>
      <c r="M9" s="24" t="s">
        <v>62</v>
      </c>
      <c r="N9" s="24" t="s">
        <v>69</v>
      </c>
      <c r="O9" s="24"/>
      <c r="P9" s="38"/>
      <c r="Q9" s="38"/>
      <c r="R9" s="38"/>
      <c r="S9" s="24" t="s">
        <v>6</v>
      </c>
      <c r="T9" s="46"/>
      <c r="U9" s="42">
        <v>7</v>
      </c>
      <c r="V9" s="24" t="s">
        <v>3</v>
      </c>
      <c r="W9" s="44">
        <v>30</v>
      </c>
      <c r="X9" s="44">
        <v>25</v>
      </c>
      <c r="Y9" s="44">
        <v>30</v>
      </c>
      <c r="Z9" s="27">
        <v>2</v>
      </c>
      <c r="AA9" s="26">
        <v>4</v>
      </c>
      <c r="AB9" s="51">
        <f t="shared" si="4"/>
        <v>2.2499999999999999E-2</v>
      </c>
      <c r="AC9" s="27">
        <v>56</v>
      </c>
      <c r="AD9" s="28">
        <f t="shared" si="5"/>
        <v>9956</v>
      </c>
      <c r="AE9" s="29">
        <v>3500</v>
      </c>
      <c r="AF9" s="33">
        <f t="shared" si="6"/>
        <v>0.35</v>
      </c>
      <c r="AG9" s="24" t="s">
        <v>60</v>
      </c>
      <c r="AH9" s="31">
        <v>0.41399999999999998</v>
      </c>
      <c r="AI9" s="30">
        <f t="shared" si="7"/>
        <v>2.9</v>
      </c>
      <c r="AJ9" s="30">
        <f t="shared" si="8"/>
        <v>10.25</v>
      </c>
      <c r="AK9" s="32">
        <v>3.5000000000000003E-2</v>
      </c>
      <c r="AL9" s="33">
        <f t="shared" si="0"/>
        <v>0.47</v>
      </c>
      <c r="AM9" s="32">
        <v>0</v>
      </c>
      <c r="AN9" s="33">
        <f t="shared" si="1"/>
        <v>0</v>
      </c>
      <c r="AO9" s="32">
        <v>5.5E-2</v>
      </c>
      <c r="AP9" s="30">
        <f t="shared" si="9"/>
        <v>0.74</v>
      </c>
      <c r="AQ9" s="32"/>
      <c r="AR9" s="30">
        <f t="shared" si="10"/>
        <v>0</v>
      </c>
      <c r="AS9" s="35"/>
      <c r="AT9" s="32">
        <v>0</v>
      </c>
      <c r="AU9" s="30">
        <f t="shared" si="11"/>
        <v>0</v>
      </c>
      <c r="AV9" s="30">
        <f t="shared" si="12"/>
        <v>1.21</v>
      </c>
      <c r="AW9" s="33">
        <f t="shared" si="2"/>
        <v>11.46</v>
      </c>
      <c r="AX9" s="34">
        <f t="shared" si="3"/>
        <v>0.14480000000000001</v>
      </c>
      <c r="AY9" s="35">
        <v>13.4</v>
      </c>
      <c r="AZ9" s="5"/>
      <c r="BA9" s="30">
        <f t="shared" si="13"/>
        <v>0</v>
      </c>
      <c r="BB9" s="30">
        <f t="shared" si="14"/>
        <v>0</v>
      </c>
    </row>
    <row r="10" spans="1:54" ht="15" customHeight="1" x14ac:dyDescent="0.25">
      <c r="A10" s="37">
        <v>9</v>
      </c>
      <c r="B10" s="38"/>
      <c r="C10" s="38"/>
      <c r="D10" s="38"/>
      <c r="E10" s="24" t="s">
        <v>5</v>
      </c>
      <c r="F10" s="24" t="s">
        <v>4</v>
      </c>
      <c r="G10" s="24" t="s">
        <v>50</v>
      </c>
      <c r="H10" s="25"/>
      <c r="I10" s="24" t="s">
        <v>74</v>
      </c>
      <c r="J10" s="24" t="s">
        <v>76</v>
      </c>
      <c r="K10" s="23" t="s">
        <v>73</v>
      </c>
      <c r="L10" s="23" t="s">
        <v>72</v>
      </c>
      <c r="M10" s="24" t="s">
        <v>63</v>
      </c>
      <c r="N10" s="24" t="s">
        <v>69</v>
      </c>
      <c r="O10" s="24"/>
      <c r="P10" s="38"/>
      <c r="Q10" s="38"/>
      <c r="R10" s="38"/>
      <c r="S10" s="24" t="s">
        <v>6</v>
      </c>
      <c r="T10" s="46"/>
      <c r="U10" s="42">
        <v>7.4</v>
      </c>
      <c r="V10" s="24" t="s">
        <v>3</v>
      </c>
      <c r="W10" s="44">
        <v>30</v>
      </c>
      <c r="X10" s="44">
        <v>25</v>
      </c>
      <c r="Y10" s="44">
        <v>34</v>
      </c>
      <c r="Z10" s="27">
        <v>2</v>
      </c>
      <c r="AA10" s="26">
        <v>4</v>
      </c>
      <c r="AB10" s="51">
        <f t="shared" si="4"/>
        <v>2.5499999999999998E-2</v>
      </c>
      <c r="AC10" s="27">
        <v>56</v>
      </c>
      <c r="AD10" s="28">
        <f t="shared" si="5"/>
        <v>8784</v>
      </c>
      <c r="AE10" s="29">
        <v>3500</v>
      </c>
      <c r="AF10" s="33">
        <f t="shared" si="6"/>
        <v>0.4</v>
      </c>
      <c r="AG10" s="24" t="s">
        <v>60</v>
      </c>
      <c r="AH10" s="31">
        <v>0.41399999999999998</v>
      </c>
      <c r="AI10" s="30">
        <f t="shared" si="7"/>
        <v>3.06</v>
      </c>
      <c r="AJ10" s="30">
        <f t="shared" si="8"/>
        <v>10.86</v>
      </c>
      <c r="AK10" s="32">
        <v>3.5000000000000003E-2</v>
      </c>
      <c r="AL10" s="33">
        <f t="shared" si="0"/>
        <v>0.51</v>
      </c>
      <c r="AM10" s="32">
        <v>0</v>
      </c>
      <c r="AN10" s="33">
        <f t="shared" si="1"/>
        <v>0</v>
      </c>
      <c r="AO10" s="32">
        <v>5.5E-2</v>
      </c>
      <c r="AP10" s="30">
        <f t="shared" si="9"/>
        <v>0.8</v>
      </c>
      <c r="AQ10" s="32"/>
      <c r="AR10" s="30">
        <f t="shared" si="10"/>
        <v>0</v>
      </c>
      <c r="AS10" s="35"/>
      <c r="AT10" s="32">
        <v>0</v>
      </c>
      <c r="AU10" s="30">
        <f t="shared" si="11"/>
        <v>0</v>
      </c>
      <c r="AV10" s="30">
        <f t="shared" si="12"/>
        <v>1.31</v>
      </c>
      <c r="AW10" s="33">
        <f t="shared" si="2"/>
        <v>12.17</v>
      </c>
      <c r="AX10" s="34">
        <f t="shared" si="3"/>
        <v>0.16639999999999999</v>
      </c>
      <c r="AY10" s="35">
        <v>14.6</v>
      </c>
      <c r="AZ10" s="5"/>
      <c r="BA10" s="30">
        <f t="shared" si="13"/>
        <v>0</v>
      </c>
      <c r="BB10" s="30">
        <f t="shared" si="14"/>
        <v>0</v>
      </c>
    </row>
    <row r="11" spans="1:54" ht="15" customHeight="1" x14ac:dyDescent="0.25">
      <c r="A11" s="37">
        <v>10</v>
      </c>
      <c r="B11" s="38"/>
      <c r="C11" s="38"/>
      <c r="D11" s="38"/>
      <c r="E11" s="24" t="s">
        <v>5</v>
      </c>
      <c r="F11" s="24" t="s">
        <v>4</v>
      </c>
      <c r="G11" s="24" t="s">
        <v>50</v>
      </c>
      <c r="H11" s="25"/>
      <c r="I11" s="24" t="s">
        <v>74</v>
      </c>
      <c r="J11" s="24" t="s">
        <v>76</v>
      </c>
      <c r="K11" s="23" t="s">
        <v>73</v>
      </c>
      <c r="L11" s="23" t="s">
        <v>72</v>
      </c>
      <c r="M11" s="24" t="s">
        <v>64</v>
      </c>
      <c r="N11" s="24" t="s">
        <v>69</v>
      </c>
      <c r="O11" s="24"/>
      <c r="P11" s="38"/>
      <c r="Q11" s="38"/>
      <c r="R11" s="38"/>
      <c r="S11" s="24" t="s">
        <v>6</v>
      </c>
      <c r="T11" s="46"/>
      <c r="U11" s="42">
        <v>8.6</v>
      </c>
      <c r="V11" s="24" t="s">
        <v>3</v>
      </c>
      <c r="W11" s="44">
        <v>30</v>
      </c>
      <c r="X11" s="44">
        <v>25</v>
      </c>
      <c r="Y11" s="44">
        <v>40</v>
      </c>
      <c r="Z11" s="27">
        <v>2</v>
      </c>
      <c r="AA11" s="26">
        <v>4</v>
      </c>
      <c r="AB11" s="51">
        <f t="shared" si="4"/>
        <v>0.03</v>
      </c>
      <c r="AC11" s="27">
        <v>56</v>
      </c>
      <c r="AD11" s="28">
        <f t="shared" si="5"/>
        <v>7467</v>
      </c>
      <c r="AE11" s="29">
        <v>3500</v>
      </c>
      <c r="AF11" s="33">
        <f t="shared" si="6"/>
        <v>0.47</v>
      </c>
      <c r="AG11" s="24" t="s">
        <v>60</v>
      </c>
      <c r="AH11" s="31">
        <v>0.41399999999999998</v>
      </c>
      <c r="AI11" s="30">
        <f t="shared" si="7"/>
        <v>3.56</v>
      </c>
      <c r="AJ11" s="30">
        <f t="shared" si="8"/>
        <v>12.63</v>
      </c>
      <c r="AK11" s="32">
        <v>3.5000000000000003E-2</v>
      </c>
      <c r="AL11" s="33">
        <f t="shared" si="0"/>
        <v>0.59</v>
      </c>
      <c r="AM11" s="32">
        <v>0</v>
      </c>
      <c r="AN11" s="33">
        <f t="shared" si="1"/>
        <v>0</v>
      </c>
      <c r="AO11" s="32">
        <v>5.5E-2</v>
      </c>
      <c r="AP11" s="30">
        <f t="shared" si="9"/>
        <v>0.93</v>
      </c>
      <c r="AQ11" s="32"/>
      <c r="AR11" s="30">
        <f t="shared" si="10"/>
        <v>0</v>
      </c>
      <c r="AS11" s="35"/>
      <c r="AT11" s="32">
        <v>0</v>
      </c>
      <c r="AU11" s="30">
        <f t="shared" si="11"/>
        <v>0</v>
      </c>
      <c r="AV11" s="30">
        <f t="shared" si="12"/>
        <v>1.52</v>
      </c>
      <c r="AW11" s="33">
        <f t="shared" si="2"/>
        <v>14.15</v>
      </c>
      <c r="AX11" s="34">
        <f t="shared" si="3"/>
        <v>0.16270000000000001</v>
      </c>
      <c r="AY11" s="35">
        <v>16.899999999999999</v>
      </c>
      <c r="AZ11" s="5"/>
      <c r="BA11" s="30">
        <f t="shared" si="13"/>
        <v>0</v>
      </c>
      <c r="BB11" s="30">
        <f t="shared" si="14"/>
        <v>0</v>
      </c>
    </row>
    <row r="12" spans="1:54" ht="15" customHeight="1" x14ac:dyDescent="0.25">
      <c r="A12" s="37">
        <v>11</v>
      </c>
      <c r="B12" s="38"/>
      <c r="C12" s="38"/>
      <c r="D12" s="38"/>
      <c r="E12" s="24" t="s">
        <v>5</v>
      </c>
      <c r="F12" s="24" t="s">
        <v>4</v>
      </c>
      <c r="G12" s="24" t="s">
        <v>51</v>
      </c>
      <c r="H12" s="25"/>
      <c r="I12" s="24" t="s">
        <v>75</v>
      </c>
      <c r="J12" s="24" t="s">
        <v>77</v>
      </c>
      <c r="K12" s="23" t="s">
        <v>73</v>
      </c>
      <c r="L12" s="23" t="s">
        <v>72</v>
      </c>
      <c r="M12" s="24" t="s">
        <v>65</v>
      </c>
      <c r="N12" s="24" t="s">
        <v>69</v>
      </c>
      <c r="O12" s="24"/>
      <c r="P12" s="38"/>
      <c r="Q12" s="38"/>
      <c r="R12" s="38"/>
      <c r="S12" s="24" t="s">
        <v>6</v>
      </c>
      <c r="T12" s="46"/>
      <c r="U12" s="42">
        <v>1.4</v>
      </c>
      <c r="V12" s="24" t="s">
        <v>3</v>
      </c>
      <c r="W12" s="44">
        <v>30</v>
      </c>
      <c r="X12" s="44">
        <v>25</v>
      </c>
      <c r="Y12" s="44">
        <v>13</v>
      </c>
      <c r="Z12" s="27">
        <v>2</v>
      </c>
      <c r="AA12" s="26">
        <v>8</v>
      </c>
      <c r="AB12" s="51">
        <f t="shared" si="4"/>
        <v>9.7999999999999997E-3</v>
      </c>
      <c r="AC12" s="27">
        <v>56</v>
      </c>
      <c r="AD12" s="28">
        <f t="shared" si="5"/>
        <v>45714</v>
      </c>
      <c r="AE12" s="29">
        <v>3500</v>
      </c>
      <c r="AF12" s="33">
        <f t="shared" si="6"/>
        <v>0.08</v>
      </c>
      <c r="AG12" s="24" t="s">
        <v>67</v>
      </c>
      <c r="AH12" s="31">
        <v>0.41399999999999998</v>
      </c>
      <c r="AI12" s="30">
        <f t="shared" si="7"/>
        <v>0.57999999999999996</v>
      </c>
      <c r="AJ12" s="30">
        <f t="shared" si="8"/>
        <v>2.06</v>
      </c>
      <c r="AK12" s="32">
        <v>3.5000000000000003E-2</v>
      </c>
      <c r="AL12" s="33">
        <f t="shared" si="0"/>
        <v>0.11</v>
      </c>
      <c r="AM12" s="32">
        <v>0</v>
      </c>
      <c r="AN12" s="33">
        <f t="shared" si="1"/>
        <v>0</v>
      </c>
      <c r="AO12" s="32">
        <v>5.5E-2</v>
      </c>
      <c r="AP12" s="30">
        <f t="shared" si="9"/>
        <v>0.18</v>
      </c>
      <c r="AQ12" s="32"/>
      <c r="AR12" s="30">
        <f t="shared" si="10"/>
        <v>0</v>
      </c>
      <c r="AS12" s="35"/>
      <c r="AT12" s="32">
        <v>0</v>
      </c>
      <c r="AU12" s="30">
        <f t="shared" si="11"/>
        <v>0</v>
      </c>
      <c r="AV12" s="30">
        <f t="shared" si="12"/>
        <v>0.28999999999999998</v>
      </c>
      <c r="AW12" s="33">
        <f t="shared" si="2"/>
        <v>2.35</v>
      </c>
      <c r="AX12" s="34">
        <f t="shared" si="3"/>
        <v>0.2656</v>
      </c>
      <c r="AY12" s="35">
        <v>3.2</v>
      </c>
      <c r="AZ12" s="5"/>
      <c r="BA12" s="30">
        <f t="shared" si="13"/>
        <v>0</v>
      </c>
      <c r="BB12" s="30">
        <f t="shared" si="14"/>
        <v>0</v>
      </c>
    </row>
    <row r="13" spans="1:54" ht="15" customHeight="1" x14ac:dyDescent="0.25">
      <c r="A13" s="37">
        <v>12</v>
      </c>
      <c r="B13" s="38"/>
      <c r="C13" s="38"/>
      <c r="D13" s="38"/>
      <c r="E13" s="24" t="s">
        <v>5</v>
      </c>
      <c r="F13" s="24" t="s">
        <v>4</v>
      </c>
      <c r="G13" s="24" t="s">
        <v>51</v>
      </c>
      <c r="H13" s="25"/>
      <c r="I13" s="24" t="s">
        <v>75</v>
      </c>
      <c r="J13" s="24" t="s">
        <v>77</v>
      </c>
      <c r="K13" s="23" t="s">
        <v>73</v>
      </c>
      <c r="L13" s="23" t="s">
        <v>72</v>
      </c>
      <c r="M13" s="24" t="s">
        <v>66</v>
      </c>
      <c r="N13" s="24" t="s">
        <v>69</v>
      </c>
      <c r="O13" s="24"/>
      <c r="P13" s="38"/>
      <c r="Q13" s="38"/>
      <c r="R13" s="38"/>
      <c r="S13" s="24" t="s">
        <v>6</v>
      </c>
      <c r="T13" s="46"/>
      <c r="U13" s="42">
        <v>1.65</v>
      </c>
      <c r="V13" s="24" t="s">
        <v>3</v>
      </c>
      <c r="W13" s="44">
        <v>30</v>
      </c>
      <c r="X13" s="44">
        <v>25</v>
      </c>
      <c r="Y13" s="44">
        <v>15</v>
      </c>
      <c r="Z13" s="27">
        <v>2</v>
      </c>
      <c r="AA13" s="26">
        <v>8</v>
      </c>
      <c r="AB13" s="51">
        <f t="shared" si="4"/>
        <v>1.1299999999999999E-2</v>
      </c>
      <c r="AC13" s="27">
        <v>56</v>
      </c>
      <c r="AD13" s="28">
        <f t="shared" si="5"/>
        <v>39646</v>
      </c>
      <c r="AE13" s="29">
        <v>3500</v>
      </c>
      <c r="AF13" s="33">
        <f t="shared" si="6"/>
        <v>0.09</v>
      </c>
      <c r="AG13" s="24" t="s">
        <v>67</v>
      </c>
      <c r="AH13" s="31">
        <v>0.41399999999999998</v>
      </c>
      <c r="AI13" s="30">
        <f t="shared" si="7"/>
        <v>0.68</v>
      </c>
      <c r="AJ13" s="30">
        <f t="shared" si="8"/>
        <v>2.42</v>
      </c>
      <c r="AK13" s="32">
        <v>3.5000000000000003E-2</v>
      </c>
      <c r="AL13" s="33">
        <f t="shared" si="0"/>
        <v>0.13</v>
      </c>
      <c r="AM13" s="32">
        <v>0</v>
      </c>
      <c r="AN13" s="33">
        <f t="shared" si="1"/>
        <v>0</v>
      </c>
      <c r="AO13" s="32">
        <v>5.5E-2</v>
      </c>
      <c r="AP13" s="30">
        <f t="shared" si="9"/>
        <v>0.21</v>
      </c>
      <c r="AQ13" s="32"/>
      <c r="AR13" s="30">
        <f t="shared" si="10"/>
        <v>0</v>
      </c>
      <c r="AS13" s="35"/>
      <c r="AT13" s="32">
        <v>0</v>
      </c>
      <c r="AU13" s="30">
        <f t="shared" si="11"/>
        <v>0</v>
      </c>
      <c r="AV13" s="30">
        <f t="shared" si="12"/>
        <v>0.34</v>
      </c>
      <c r="AW13" s="33">
        <f t="shared" si="2"/>
        <v>2.76</v>
      </c>
      <c r="AX13" s="34">
        <f t="shared" si="3"/>
        <v>0.2737</v>
      </c>
      <c r="AY13" s="35">
        <v>3.8</v>
      </c>
      <c r="AZ13" s="5"/>
      <c r="BA13" s="30">
        <f t="shared" si="13"/>
        <v>0</v>
      </c>
      <c r="BB13" s="30">
        <f t="shared" si="14"/>
        <v>0</v>
      </c>
    </row>
    <row r="14" spans="1:54" ht="15" customHeight="1" x14ac:dyDescent="0.25">
      <c r="A14" s="37">
        <v>13</v>
      </c>
      <c r="B14" s="38"/>
      <c r="C14" s="38"/>
      <c r="D14" s="38"/>
      <c r="E14" s="24" t="s">
        <v>5</v>
      </c>
      <c r="F14" s="24" t="s">
        <v>4</v>
      </c>
      <c r="G14" s="24" t="s">
        <v>50</v>
      </c>
      <c r="H14" s="25"/>
      <c r="I14" s="24" t="s">
        <v>74</v>
      </c>
      <c r="J14" s="24" t="s">
        <v>76</v>
      </c>
      <c r="K14" s="23" t="s">
        <v>73</v>
      </c>
      <c r="L14" s="23" t="s">
        <v>72</v>
      </c>
      <c r="M14" s="24" t="s">
        <v>61</v>
      </c>
      <c r="N14" s="24" t="s">
        <v>70</v>
      </c>
      <c r="O14" s="24"/>
      <c r="P14" s="38"/>
      <c r="Q14" s="38"/>
      <c r="R14" s="38"/>
      <c r="S14" s="24" t="s">
        <v>6</v>
      </c>
      <c r="T14" s="46"/>
      <c r="U14" s="42">
        <v>5.72</v>
      </c>
      <c r="V14" s="24" t="s">
        <v>3</v>
      </c>
      <c r="W14" s="44">
        <v>30</v>
      </c>
      <c r="X14" s="44">
        <v>25</v>
      </c>
      <c r="Y14" s="44">
        <v>26</v>
      </c>
      <c r="Z14" s="27">
        <v>2</v>
      </c>
      <c r="AA14" s="26">
        <v>4</v>
      </c>
      <c r="AB14" s="51">
        <f t="shared" si="4"/>
        <v>1.95E-2</v>
      </c>
      <c r="AC14" s="27">
        <v>56</v>
      </c>
      <c r="AD14" s="28">
        <f t="shared" si="5"/>
        <v>11487</v>
      </c>
      <c r="AE14" s="29">
        <v>3500</v>
      </c>
      <c r="AF14" s="33">
        <f t="shared" si="6"/>
        <v>0.3</v>
      </c>
      <c r="AG14" s="24" t="s">
        <v>60</v>
      </c>
      <c r="AH14" s="31">
        <v>0.41399999999999998</v>
      </c>
      <c r="AI14" s="30">
        <f t="shared" si="7"/>
        <v>2.37</v>
      </c>
      <c r="AJ14" s="30">
        <f t="shared" si="8"/>
        <v>8.39</v>
      </c>
      <c r="AK14" s="32">
        <v>3.5000000000000003E-2</v>
      </c>
      <c r="AL14" s="33">
        <f t="shared" si="0"/>
        <v>0.39</v>
      </c>
      <c r="AM14" s="32">
        <v>0</v>
      </c>
      <c r="AN14" s="33">
        <f t="shared" si="1"/>
        <v>0</v>
      </c>
      <c r="AO14" s="32">
        <v>5.5E-2</v>
      </c>
      <c r="AP14" s="30">
        <f t="shared" si="9"/>
        <v>0.61</v>
      </c>
      <c r="AQ14" s="32"/>
      <c r="AR14" s="30">
        <f t="shared" si="10"/>
        <v>0</v>
      </c>
      <c r="AS14" s="35"/>
      <c r="AT14" s="32">
        <v>0</v>
      </c>
      <c r="AU14" s="30">
        <f t="shared" si="11"/>
        <v>0</v>
      </c>
      <c r="AV14" s="30">
        <f t="shared" si="12"/>
        <v>1</v>
      </c>
      <c r="AW14" s="33">
        <f t="shared" si="2"/>
        <v>9.39</v>
      </c>
      <c r="AX14" s="34">
        <f t="shared" si="3"/>
        <v>0.1464</v>
      </c>
      <c r="AY14" s="35">
        <v>11</v>
      </c>
      <c r="AZ14" s="5"/>
      <c r="BA14" s="30">
        <f t="shared" si="13"/>
        <v>0</v>
      </c>
      <c r="BB14" s="30">
        <f t="shared" si="14"/>
        <v>0</v>
      </c>
    </row>
    <row r="15" spans="1:54" ht="15" customHeight="1" x14ac:dyDescent="0.25">
      <c r="A15" s="37">
        <v>14</v>
      </c>
      <c r="B15" s="38"/>
      <c r="C15" s="38"/>
      <c r="D15" s="38"/>
      <c r="E15" s="24" t="s">
        <v>5</v>
      </c>
      <c r="F15" s="24" t="s">
        <v>4</v>
      </c>
      <c r="G15" s="24" t="s">
        <v>50</v>
      </c>
      <c r="H15" s="25"/>
      <c r="I15" s="24" t="s">
        <v>74</v>
      </c>
      <c r="J15" s="24" t="s">
        <v>76</v>
      </c>
      <c r="K15" s="23" t="s">
        <v>73</v>
      </c>
      <c r="L15" s="23" t="s">
        <v>72</v>
      </c>
      <c r="M15" s="24" t="s">
        <v>62</v>
      </c>
      <c r="N15" s="24" t="s">
        <v>70</v>
      </c>
      <c r="O15" s="24"/>
      <c r="P15" s="38"/>
      <c r="Q15" s="38"/>
      <c r="R15" s="38"/>
      <c r="S15" s="24" t="s">
        <v>6</v>
      </c>
      <c r="T15" s="46"/>
      <c r="U15" s="42">
        <v>7</v>
      </c>
      <c r="V15" s="24" t="s">
        <v>3</v>
      </c>
      <c r="W15" s="44">
        <v>30</v>
      </c>
      <c r="X15" s="44">
        <v>25</v>
      </c>
      <c r="Y15" s="44">
        <v>30</v>
      </c>
      <c r="Z15" s="27">
        <v>2</v>
      </c>
      <c r="AA15" s="26">
        <v>4</v>
      </c>
      <c r="AB15" s="51">
        <f t="shared" si="4"/>
        <v>2.2499999999999999E-2</v>
      </c>
      <c r="AC15" s="27">
        <v>56</v>
      </c>
      <c r="AD15" s="28">
        <f t="shared" si="5"/>
        <v>9956</v>
      </c>
      <c r="AE15" s="29">
        <v>3500</v>
      </c>
      <c r="AF15" s="33">
        <f t="shared" si="6"/>
        <v>0.35</v>
      </c>
      <c r="AG15" s="24" t="s">
        <v>60</v>
      </c>
      <c r="AH15" s="31">
        <v>0.41399999999999998</v>
      </c>
      <c r="AI15" s="30">
        <f t="shared" si="7"/>
        <v>2.9</v>
      </c>
      <c r="AJ15" s="30">
        <f t="shared" si="8"/>
        <v>10.25</v>
      </c>
      <c r="AK15" s="32">
        <v>3.5000000000000003E-2</v>
      </c>
      <c r="AL15" s="33">
        <f t="shared" si="0"/>
        <v>0.47</v>
      </c>
      <c r="AM15" s="32">
        <v>0</v>
      </c>
      <c r="AN15" s="33">
        <f t="shared" si="1"/>
        <v>0</v>
      </c>
      <c r="AO15" s="32">
        <v>5.5E-2</v>
      </c>
      <c r="AP15" s="30">
        <f t="shared" si="9"/>
        <v>0.74</v>
      </c>
      <c r="AQ15" s="32"/>
      <c r="AR15" s="30">
        <f t="shared" si="10"/>
        <v>0</v>
      </c>
      <c r="AS15" s="35"/>
      <c r="AT15" s="32">
        <v>0</v>
      </c>
      <c r="AU15" s="30">
        <f t="shared" si="11"/>
        <v>0</v>
      </c>
      <c r="AV15" s="30">
        <f t="shared" si="12"/>
        <v>1.21</v>
      </c>
      <c r="AW15" s="33">
        <f t="shared" si="2"/>
        <v>11.46</v>
      </c>
      <c r="AX15" s="34">
        <f t="shared" si="3"/>
        <v>0.14480000000000001</v>
      </c>
      <c r="AY15" s="35">
        <v>13.4</v>
      </c>
      <c r="AZ15" s="5"/>
      <c r="BA15" s="30">
        <f t="shared" si="13"/>
        <v>0</v>
      </c>
      <c r="BB15" s="30">
        <f t="shared" si="14"/>
        <v>0</v>
      </c>
    </row>
    <row r="16" spans="1:54" ht="15" customHeight="1" x14ac:dyDescent="0.25">
      <c r="A16" s="37">
        <v>15</v>
      </c>
      <c r="B16" s="38"/>
      <c r="C16" s="38"/>
      <c r="D16" s="38"/>
      <c r="E16" s="24" t="s">
        <v>5</v>
      </c>
      <c r="F16" s="24" t="s">
        <v>4</v>
      </c>
      <c r="G16" s="24" t="s">
        <v>50</v>
      </c>
      <c r="H16" s="25"/>
      <c r="I16" s="24" t="s">
        <v>74</v>
      </c>
      <c r="J16" s="24" t="s">
        <v>76</v>
      </c>
      <c r="K16" s="23" t="s">
        <v>73</v>
      </c>
      <c r="L16" s="23" t="s">
        <v>72</v>
      </c>
      <c r="M16" s="24" t="s">
        <v>63</v>
      </c>
      <c r="N16" s="24" t="s">
        <v>70</v>
      </c>
      <c r="O16" s="24"/>
      <c r="P16" s="38"/>
      <c r="Q16" s="38"/>
      <c r="R16" s="38"/>
      <c r="S16" s="24" t="s">
        <v>6</v>
      </c>
      <c r="T16" s="46"/>
      <c r="U16" s="42">
        <v>7.4</v>
      </c>
      <c r="V16" s="24" t="s">
        <v>3</v>
      </c>
      <c r="W16" s="44">
        <v>30</v>
      </c>
      <c r="X16" s="44">
        <v>25</v>
      </c>
      <c r="Y16" s="44">
        <v>34</v>
      </c>
      <c r="Z16" s="27">
        <v>2</v>
      </c>
      <c r="AA16" s="26">
        <v>4</v>
      </c>
      <c r="AB16" s="51">
        <f t="shared" si="4"/>
        <v>2.5499999999999998E-2</v>
      </c>
      <c r="AC16" s="27">
        <v>56</v>
      </c>
      <c r="AD16" s="28">
        <f t="shared" si="5"/>
        <v>8784</v>
      </c>
      <c r="AE16" s="29">
        <v>3500</v>
      </c>
      <c r="AF16" s="33">
        <f t="shared" si="6"/>
        <v>0.4</v>
      </c>
      <c r="AG16" s="24" t="s">
        <v>60</v>
      </c>
      <c r="AH16" s="31">
        <v>0.41399999999999998</v>
      </c>
      <c r="AI16" s="30">
        <f t="shared" si="7"/>
        <v>3.06</v>
      </c>
      <c r="AJ16" s="30">
        <f t="shared" si="8"/>
        <v>10.86</v>
      </c>
      <c r="AK16" s="32">
        <v>3.5000000000000003E-2</v>
      </c>
      <c r="AL16" s="33">
        <f t="shared" si="0"/>
        <v>0.51</v>
      </c>
      <c r="AM16" s="32">
        <v>0</v>
      </c>
      <c r="AN16" s="33">
        <f t="shared" si="1"/>
        <v>0</v>
      </c>
      <c r="AO16" s="32">
        <v>5.5E-2</v>
      </c>
      <c r="AP16" s="30">
        <f t="shared" si="9"/>
        <v>0.8</v>
      </c>
      <c r="AQ16" s="32"/>
      <c r="AR16" s="30">
        <f t="shared" si="10"/>
        <v>0</v>
      </c>
      <c r="AS16" s="35"/>
      <c r="AT16" s="32">
        <v>0</v>
      </c>
      <c r="AU16" s="30">
        <f t="shared" si="11"/>
        <v>0</v>
      </c>
      <c r="AV16" s="30">
        <f t="shared" si="12"/>
        <v>1.31</v>
      </c>
      <c r="AW16" s="33">
        <f t="shared" si="2"/>
        <v>12.17</v>
      </c>
      <c r="AX16" s="34">
        <f t="shared" si="3"/>
        <v>0.16639999999999999</v>
      </c>
      <c r="AY16" s="35">
        <v>14.6</v>
      </c>
      <c r="AZ16" s="5"/>
      <c r="BA16" s="30">
        <f t="shared" si="13"/>
        <v>0</v>
      </c>
      <c r="BB16" s="30">
        <f t="shared" si="14"/>
        <v>0</v>
      </c>
    </row>
    <row r="17" spans="1:54" ht="15" customHeight="1" x14ac:dyDescent="0.25">
      <c r="A17" s="37">
        <v>16</v>
      </c>
      <c r="B17" s="38"/>
      <c r="C17" s="38"/>
      <c r="D17" s="38"/>
      <c r="E17" s="24" t="s">
        <v>5</v>
      </c>
      <c r="F17" s="24" t="s">
        <v>4</v>
      </c>
      <c r="G17" s="24" t="s">
        <v>50</v>
      </c>
      <c r="H17" s="25"/>
      <c r="I17" s="24" t="s">
        <v>74</v>
      </c>
      <c r="J17" s="24" t="s">
        <v>76</v>
      </c>
      <c r="K17" s="23" t="s">
        <v>73</v>
      </c>
      <c r="L17" s="23" t="s">
        <v>72</v>
      </c>
      <c r="M17" s="24" t="s">
        <v>64</v>
      </c>
      <c r="N17" s="24" t="s">
        <v>70</v>
      </c>
      <c r="O17" s="24"/>
      <c r="P17" s="38"/>
      <c r="Q17" s="38"/>
      <c r="R17" s="38"/>
      <c r="S17" s="24" t="s">
        <v>6</v>
      </c>
      <c r="T17" s="46"/>
      <c r="U17" s="42">
        <v>8.6</v>
      </c>
      <c r="V17" s="24" t="s">
        <v>3</v>
      </c>
      <c r="W17" s="44">
        <v>30</v>
      </c>
      <c r="X17" s="44">
        <v>25</v>
      </c>
      <c r="Y17" s="44">
        <v>40</v>
      </c>
      <c r="Z17" s="27">
        <v>2</v>
      </c>
      <c r="AA17" s="26">
        <v>4</v>
      </c>
      <c r="AB17" s="51">
        <f t="shared" si="4"/>
        <v>0.03</v>
      </c>
      <c r="AC17" s="27">
        <v>56</v>
      </c>
      <c r="AD17" s="28">
        <f t="shared" si="5"/>
        <v>7467</v>
      </c>
      <c r="AE17" s="29">
        <v>3500</v>
      </c>
      <c r="AF17" s="33">
        <f t="shared" si="6"/>
        <v>0.47</v>
      </c>
      <c r="AG17" s="24" t="s">
        <v>60</v>
      </c>
      <c r="AH17" s="31">
        <v>0.41399999999999998</v>
      </c>
      <c r="AI17" s="30">
        <f t="shared" si="7"/>
        <v>3.56</v>
      </c>
      <c r="AJ17" s="30">
        <f t="shared" si="8"/>
        <v>12.63</v>
      </c>
      <c r="AK17" s="32">
        <v>3.5000000000000003E-2</v>
      </c>
      <c r="AL17" s="33">
        <f t="shared" si="0"/>
        <v>0.59</v>
      </c>
      <c r="AM17" s="32">
        <v>0</v>
      </c>
      <c r="AN17" s="33">
        <f t="shared" si="1"/>
        <v>0</v>
      </c>
      <c r="AO17" s="32">
        <v>5.5E-2</v>
      </c>
      <c r="AP17" s="30">
        <f t="shared" si="9"/>
        <v>0.93</v>
      </c>
      <c r="AQ17" s="32"/>
      <c r="AR17" s="30">
        <f t="shared" si="10"/>
        <v>0</v>
      </c>
      <c r="AS17" s="35"/>
      <c r="AT17" s="32">
        <v>0</v>
      </c>
      <c r="AU17" s="30">
        <f t="shared" si="11"/>
        <v>0</v>
      </c>
      <c r="AV17" s="30">
        <f t="shared" si="12"/>
        <v>1.52</v>
      </c>
      <c r="AW17" s="33">
        <f t="shared" si="2"/>
        <v>14.15</v>
      </c>
      <c r="AX17" s="34">
        <f t="shared" si="3"/>
        <v>0.16270000000000001</v>
      </c>
      <c r="AY17" s="35">
        <v>16.899999999999999</v>
      </c>
      <c r="AZ17" s="5"/>
      <c r="BA17" s="30">
        <f t="shared" si="13"/>
        <v>0</v>
      </c>
      <c r="BB17" s="30">
        <f t="shared" si="14"/>
        <v>0</v>
      </c>
    </row>
    <row r="18" spans="1:54" ht="15" customHeight="1" x14ac:dyDescent="0.25">
      <c r="A18" s="37">
        <v>17</v>
      </c>
      <c r="B18" s="38"/>
      <c r="C18" s="38"/>
      <c r="D18" s="38"/>
      <c r="E18" s="24" t="s">
        <v>5</v>
      </c>
      <c r="F18" s="24" t="s">
        <v>4</v>
      </c>
      <c r="G18" s="24" t="s">
        <v>51</v>
      </c>
      <c r="H18" s="25"/>
      <c r="I18" s="24" t="s">
        <v>75</v>
      </c>
      <c r="J18" s="24" t="s">
        <v>77</v>
      </c>
      <c r="K18" s="23" t="s">
        <v>73</v>
      </c>
      <c r="L18" s="23" t="s">
        <v>72</v>
      </c>
      <c r="M18" s="24" t="s">
        <v>65</v>
      </c>
      <c r="N18" s="24" t="s">
        <v>70</v>
      </c>
      <c r="O18" s="24"/>
      <c r="P18" s="38"/>
      <c r="Q18" s="38"/>
      <c r="R18" s="38"/>
      <c r="S18" s="24" t="s">
        <v>6</v>
      </c>
      <c r="T18" s="46"/>
      <c r="U18" s="42">
        <v>1.4</v>
      </c>
      <c r="V18" s="24" t="s">
        <v>3</v>
      </c>
      <c r="W18" s="44">
        <v>30</v>
      </c>
      <c r="X18" s="44">
        <v>25</v>
      </c>
      <c r="Y18" s="44">
        <v>13</v>
      </c>
      <c r="Z18" s="27">
        <v>2</v>
      </c>
      <c r="AA18" s="26">
        <v>8</v>
      </c>
      <c r="AB18" s="51">
        <f t="shared" si="4"/>
        <v>9.7999999999999997E-3</v>
      </c>
      <c r="AC18" s="27">
        <v>56</v>
      </c>
      <c r="AD18" s="28">
        <f t="shared" si="5"/>
        <v>45714</v>
      </c>
      <c r="AE18" s="29">
        <v>3500</v>
      </c>
      <c r="AF18" s="33">
        <f t="shared" si="6"/>
        <v>0.08</v>
      </c>
      <c r="AG18" s="24" t="s">
        <v>67</v>
      </c>
      <c r="AH18" s="31">
        <v>0.41399999999999998</v>
      </c>
      <c r="AI18" s="30">
        <f t="shared" si="7"/>
        <v>0.57999999999999996</v>
      </c>
      <c r="AJ18" s="30">
        <f t="shared" si="8"/>
        <v>2.06</v>
      </c>
      <c r="AK18" s="32">
        <v>3.5000000000000003E-2</v>
      </c>
      <c r="AL18" s="33">
        <f t="shared" si="0"/>
        <v>0.11</v>
      </c>
      <c r="AM18" s="32">
        <v>0</v>
      </c>
      <c r="AN18" s="33">
        <f t="shared" si="1"/>
        <v>0</v>
      </c>
      <c r="AO18" s="32">
        <v>5.5E-2</v>
      </c>
      <c r="AP18" s="30">
        <f t="shared" si="9"/>
        <v>0.18</v>
      </c>
      <c r="AQ18" s="32"/>
      <c r="AR18" s="30">
        <f t="shared" si="10"/>
        <v>0</v>
      </c>
      <c r="AS18" s="35"/>
      <c r="AT18" s="32">
        <v>0</v>
      </c>
      <c r="AU18" s="30">
        <f t="shared" si="11"/>
        <v>0</v>
      </c>
      <c r="AV18" s="30">
        <f t="shared" si="12"/>
        <v>0.28999999999999998</v>
      </c>
      <c r="AW18" s="33">
        <f t="shared" si="2"/>
        <v>2.35</v>
      </c>
      <c r="AX18" s="34">
        <f t="shared" si="3"/>
        <v>0.2656</v>
      </c>
      <c r="AY18" s="35">
        <v>3.2</v>
      </c>
      <c r="AZ18" s="5"/>
      <c r="BA18" s="30">
        <f t="shared" si="13"/>
        <v>0</v>
      </c>
      <c r="BB18" s="30">
        <f t="shared" si="14"/>
        <v>0</v>
      </c>
    </row>
    <row r="19" spans="1:54" ht="15" customHeight="1" x14ac:dyDescent="0.25">
      <c r="A19" s="37">
        <v>18</v>
      </c>
      <c r="B19" s="38"/>
      <c r="C19" s="38"/>
      <c r="D19" s="38"/>
      <c r="E19" s="24" t="s">
        <v>5</v>
      </c>
      <c r="F19" s="24" t="s">
        <v>4</v>
      </c>
      <c r="G19" s="24" t="s">
        <v>51</v>
      </c>
      <c r="H19" s="25"/>
      <c r="I19" s="24" t="s">
        <v>75</v>
      </c>
      <c r="J19" s="24" t="s">
        <v>77</v>
      </c>
      <c r="K19" s="23" t="s">
        <v>73</v>
      </c>
      <c r="L19" s="23" t="s">
        <v>72</v>
      </c>
      <c r="M19" s="24" t="s">
        <v>66</v>
      </c>
      <c r="N19" s="24" t="s">
        <v>70</v>
      </c>
      <c r="O19" s="24"/>
      <c r="P19" s="38"/>
      <c r="Q19" s="38"/>
      <c r="R19" s="38"/>
      <c r="S19" s="24" t="s">
        <v>6</v>
      </c>
      <c r="T19" s="46"/>
      <c r="U19" s="42">
        <v>1.65</v>
      </c>
      <c r="V19" s="24" t="s">
        <v>3</v>
      </c>
      <c r="W19" s="44">
        <v>30</v>
      </c>
      <c r="X19" s="44">
        <v>25</v>
      </c>
      <c r="Y19" s="44">
        <v>15</v>
      </c>
      <c r="Z19" s="27">
        <v>2</v>
      </c>
      <c r="AA19" s="26">
        <v>8</v>
      </c>
      <c r="AB19" s="51">
        <f t="shared" si="4"/>
        <v>1.1299999999999999E-2</v>
      </c>
      <c r="AC19" s="27">
        <v>56</v>
      </c>
      <c r="AD19" s="28">
        <f t="shared" si="5"/>
        <v>39646</v>
      </c>
      <c r="AE19" s="29">
        <v>3500</v>
      </c>
      <c r="AF19" s="33">
        <f t="shared" si="6"/>
        <v>0.09</v>
      </c>
      <c r="AG19" s="24" t="s">
        <v>67</v>
      </c>
      <c r="AH19" s="31">
        <v>0.41399999999999998</v>
      </c>
      <c r="AI19" s="30">
        <f t="shared" si="7"/>
        <v>0.68</v>
      </c>
      <c r="AJ19" s="30">
        <f t="shared" si="8"/>
        <v>2.42</v>
      </c>
      <c r="AK19" s="32">
        <v>3.5000000000000003E-2</v>
      </c>
      <c r="AL19" s="33">
        <f t="shared" si="0"/>
        <v>0.13</v>
      </c>
      <c r="AM19" s="32">
        <v>0</v>
      </c>
      <c r="AN19" s="33">
        <f t="shared" si="1"/>
        <v>0</v>
      </c>
      <c r="AO19" s="32">
        <v>5.5E-2</v>
      </c>
      <c r="AP19" s="30">
        <f t="shared" si="9"/>
        <v>0.21</v>
      </c>
      <c r="AQ19" s="32"/>
      <c r="AR19" s="30">
        <f t="shared" si="10"/>
        <v>0</v>
      </c>
      <c r="AS19" s="35"/>
      <c r="AT19" s="32">
        <v>0</v>
      </c>
      <c r="AU19" s="30">
        <f t="shared" si="11"/>
        <v>0</v>
      </c>
      <c r="AV19" s="30">
        <f t="shared" si="12"/>
        <v>0.34</v>
      </c>
      <c r="AW19" s="33">
        <f t="shared" si="2"/>
        <v>2.76</v>
      </c>
      <c r="AX19" s="34">
        <f t="shared" si="3"/>
        <v>0.2737</v>
      </c>
      <c r="AY19" s="35">
        <v>3.8</v>
      </c>
      <c r="AZ19" s="5"/>
      <c r="BA19" s="30">
        <f t="shared" si="13"/>
        <v>0</v>
      </c>
      <c r="BB19" s="30">
        <f t="shared" si="14"/>
        <v>0</v>
      </c>
    </row>
    <row r="20" spans="1:54" ht="15" customHeight="1" x14ac:dyDescent="0.25">
      <c r="A20" s="37">
        <v>19</v>
      </c>
      <c r="B20" s="38"/>
      <c r="C20" s="38"/>
      <c r="D20" s="38"/>
      <c r="E20" s="24" t="s">
        <v>5</v>
      </c>
      <c r="F20" s="24" t="s">
        <v>4</v>
      </c>
      <c r="G20" s="24" t="s">
        <v>50</v>
      </c>
      <c r="H20" s="25"/>
      <c r="I20" s="24" t="s">
        <v>74</v>
      </c>
      <c r="J20" s="24" t="s">
        <v>76</v>
      </c>
      <c r="K20" s="23" t="s">
        <v>73</v>
      </c>
      <c r="L20" s="23" t="s">
        <v>72</v>
      </c>
      <c r="M20" s="24" t="s">
        <v>61</v>
      </c>
      <c r="N20" s="24" t="s">
        <v>71</v>
      </c>
      <c r="O20" s="24"/>
      <c r="P20" s="38"/>
      <c r="Q20" s="38"/>
      <c r="R20" s="38"/>
      <c r="S20" s="24" t="s">
        <v>6</v>
      </c>
      <c r="T20" s="46"/>
      <c r="U20" s="42">
        <v>5.72</v>
      </c>
      <c r="V20" s="24" t="s">
        <v>3</v>
      </c>
      <c r="W20" s="44">
        <v>30</v>
      </c>
      <c r="X20" s="44">
        <v>25</v>
      </c>
      <c r="Y20" s="44">
        <v>26</v>
      </c>
      <c r="Z20" s="27">
        <v>2</v>
      </c>
      <c r="AA20" s="26">
        <v>4</v>
      </c>
      <c r="AB20" s="51">
        <f t="shared" si="4"/>
        <v>1.95E-2</v>
      </c>
      <c r="AC20" s="27">
        <v>56</v>
      </c>
      <c r="AD20" s="28">
        <f t="shared" si="5"/>
        <v>11487</v>
      </c>
      <c r="AE20" s="29">
        <v>3500</v>
      </c>
      <c r="AF20" s="33">
        <f t="shared" si="6"/>
        <v>0.3</v>
      </c>
      <c r="AG20" s="24" t="s">
        <v>60</v>
      </c>
      <c r="AH20" s="31">
        <v>0.41399999999999998</v>
      </c>
      <c r="AI20" s="30">
        <f t="shared" si="7"/>
        <v>2.37</v>
      </c>
      <c r="AJ20" s="30">
        <f t="shared" si="8"/>
        <v>8.39</v>
      </c>
      <c r="AK20" s="32">
        <v>3.5000000000000003E-2</v>
      </c>
      <c r="AL20" s="33">
        <f t="shared" si="0"/>
        <v>0.39</v>
      </c>
      <c r="AM20" s="32">
        <v>0</v>
      </c>
      <c r="AN20" s="33">
        <f t="shared" si="1"/>
        <v>0</v>
      </c>
      <c r="AO20" s="32">
        <v>5.5E-2</v>
      </c>
      <c r="AP20" s="30">
        <f t="shared" si="9"/>
        <v>0.61</v>
      </c>
      <c r="AQ20" s="32"/>
      <c r="AR20" s="30">
        <f t="shared" si="10"/>
        <v>0</v>
      </c>
      <c r="AS20" s="35"/>
      <c r="AT20" s="32">
        <v>0</v>
      </c>
      <c r="AU20" s="30">
        <f t="shared" si="11"/>
        <v>0</v>
      </c>
      <c r="AV20" s="30">
        <f t="shared" si="12"/>
        <v>1</v>
      </c>
      <c r="AW20" s="33">
        <f t="shared" si="2"/>
        <v>9.39</v>
      </c>
      <c r="AX20" s="34">
        <f t="shared" si="3"/>
        <v>0.1464</v>
      </c>
      <c r="AY20" s="35">
        <v>11</v>
      </c>
      <c r="AZ20" s="5"/>
      <c r="BA20" s="30">
        <f t="shared" si="13"/>
        <v>0</v>
      </c>
      <c r="BB20" s="30">
        <f t="shared" si="14"/>
        <v>0</v>
      </c>
    </row>
    <row r="21" spans="1:54" ht="15" customHeight="1" x14ac:dyDescent="0.25">
      <c r="A21" s="37">
        <v>20</v>
      </c>
      <c r="B21" s="38"/>
      <c r="C21" s="38"/>
      <c r="D21" s="38"/>
      <c r="E21" s="24" t="s">
        <v>5</v>
      </c>
      <c r="F21" s="24" t="s">
        <v>4</v>
      </c>
      <c r="G21" s="24" t="s">
        <v>50</v>
      </c>
      <c r="H21" s="25"/>
      <c r="I21" s="24" t="s">
        <v>74</v>
      </c>
      <c r="J21" s="24" t="s">
        <v>76</v>
      </c>
      <c r="K21" s="23" t="s">
        <v>73</v>
      </c>
      <c r="L21" s="23" t="s">
        <v>72</v>
      </c>
      <c r="M21" s="24" t="s">
        <v>62</v>
      </c>
      <c r="N21" s="24" t="s">
        <v>71</v>
      </c>
      <c r="O21" s="24"/>
      <c r="P21" s="38"/>
      <c r="Q21" s="38"/>
      <c r="R21" s="38"/>
      <c r="S21" s="24" t="s">
        <v>6</v>
      </c>
      <c r="T21" s="46"/>
      <c r="U21" s="42">
        <v>7</v>
      </c>
      <c r="V21" s="24" t="s">
        <v>3</v>
      </c>
      <c r="W21" s="44">
        <v>30</v>
      </c>
      <c r="X21" s="44">
        <v>25</v>
      </c>
      <c r="Y21" s="44">
        <v>30</v>
      </c>
      <c r="Z21" s="27">
        <v>2</v>
      </c>
      <c r="AA21" s="26">
        <v>4</v>
      </c>
      <c r="AB21" s="51">
        <f t="shared" si="4"/>
        <v>2.2499999999999999E-2</v>
      </c>
      <c r="AC21" s="27">
        <v>56</v>
      </c>
      <c r="AD21" s="28">
        <f t="shared" si="5"/>
        <v>9956</v>
      </c>
      <c r="AE21" s="29">
        <v>3500</v>
      </c>
      <c r="AF21" s="33">
        <f t="shared" si="6"/>
        <v>0.35</v>
      </c>
      <c r="AG21" s="24" t="s">
        <v>60</v>
      </c>
      <c r="AH21" s="31">
        <v>0.41399999999999998</v>
      </c>
      <c r="AI21" s="30">
        <f t="shared" si="7"/>
        <v>2.9</v>
      </c>
      <c r="AJ21" s="30">
        <f t="shared" si="8"/>
        <v>10.25</v>
      </c>
      <c r="AK21" s="32">
        <v>3.5000000000000003E-2</v>
      </c>
      <c r="AL21" s="33">
        <f t="shared" si="0"/>
        <v>0.47</v>
      </c>
      <c r="AM21" s="32">
        <v>0</v>
      </c>
      <c r="AN21" s="33">
        <f t="shared" si="1"/>
        <v>0</v>
      </c>
      <c r="AO21" s="32">
        <v>5.5E-2</v>
      </c>
      <c r="AP21" s="30">
        <f t="shared" si="9"/>
        <v>0.74</v>
      </c>
      <c r="AQ21" s="32"/>
      <c r="AR21" s="30">
        <f t="shared" si="10"/>
        <v>0</v>
      </c>
      <c r="AS21" s="35"/>
      <c r="AT21" s="32">
        <v>0</v>
      </c>
      <c r="AU21" s="30">
        <f t="shared" si="11"/>
        <v>0</v>
      </c>
      <c r="AV21" s="30">
        <f t="shared" si="12"/>
        <v>1.21</v>
      </c>
      <c r="AW21" s="33">
        <f t="shared" si="2"/>
        <v>11.46</v>
      </c>
      <c r="AX21" s="34">
        <f t="shared" si="3"/>
        <v>0.14480000000000001</v>
      </c>
      <c r="AY21" s="35">
        <v>13.4</v>
      </c>
      <c r="AZ21" s="5"/>
      <c r="BA21" s="30">
        <f t="shared" si="13"/>
        <v>0</v>
      </c>
      <c r="BB21" s="30">
        <f t="shared" si="14"/>
        <v>0</v>
      </c>
    </row>
    <row r="22" spans="1:54" ht="15" customHeight="1" x14ac:dyDescent="0.25">
      <c r="A22" s="37">
        <v>21</v>
      </c>
      <c r="B22" s="38"/>
      <c r="C22" s="38"/>
      <c r="D22" s="38"/>
      <c r="E22" s="24" t="s">
        <v>5</v>
      </c>
      <c r="F22" s="24" t="s">
        <v>4</v>
      </c>
      <c r="G22" s="24" t="s">
        <v>50</v>
      </c>
      <c r="H22" s="38"/>
      <c r="I22" s="24" t="s">
        <v>74</v>
      </c>
      <c r="J22" s="24" t="s">
        <v>76</v>
      </c>
      <c r="K22" s="23" t="s">
        <v>73</v>
      </c>
      <c r="L22" s="23" t="s">
        <v>72</v>
      </c>
      <c r="M22" s="24" t="s">
        <v>63</v>
      </c>
      <c r="N22" s="24" t="s">
        <v>71</v>
      </c>
      <c r="O22" s="38"/>
      <c r="P22" s="38"/>
      <c r="Q22" s="38"/>
      <c r="R22" s="38"/>
      <c r="S22" s="24" t="s">
        <v>6</v>
      </c>
      <c r="T22" s="46"/>
      <c r="U22" s="42">
        <v>7.4</v>
      </c>
      <c r="V22" s="24" t="s">
        <v>3</v>
      </c>
      <c r="W22" s="44">
        <v>30</v>
      </c>
      <c r="X22" s="44">
        <v>25</v>
      </c>
      <c r="Y22" s="44">
        <v>34</v>
      </c>
      <c r="Z22" s="27">
        <v>2</v>
      </c>
      <c r="AA22" s="26">
        <v>4</v>
      </c>
      <c r="AB22" s="51">
        <f t="shared" si="4"/>
        <v>2.5499999999999998E-2</v>
      </c>
      <c r="AC22" s="27">
        <v>56</v>
      </c>
      <c r="AD22" s="28">
        <f t="shared" si="5"/>
        <v>8784</v>
      </c>
      <c r="AE22" s="29">
        <v>3500</v>
      </c>
      <c r="AF22" s="33">
        <f t="shared" si="6"/>
        <v>0.4</v>
      </c>
      <c r="AG22" s="24" t="s">
        <v>60</v>
      </c>
      <c r="AH22" s="31">
        <v>0.41399999999999998</v>
      </c>
      <c r="AI22" s="30">
        <f t="shared" si="7"/>
        <v>3.06</v>
      </c>
      <c r="AJ22" s="30">
        <f t="shared" si="8"/>
        <v>10.86</v>
      </c>
      <c r="AK22" s="32">
        <v>3.5000000000000003E-2</v>
      </c>
      <c r="AL22" s="33">
        <f t="shared" si="0"/>
        <v>0.51</v>
      </c>
      <c r="AM22" s="32">
        <v>0</v>
      </c>
      <c r="AN22" s="33">
        <f t="shared" si="1"/>
        <v>0</v>
      </c>
      <c r="AO22" s="32">
        <v>5.5E-2</v>
      </c>
      <c r="AP22" s="30">
        <f t="shared" si="9"/>
        <v>0.8</v>
      </c>
      <c r="AQ22" s="39"/>
      <c r="AR22" s="30">
        <f t="shared" si="10"/>
        <v>0</v>
      </c>
      <c r="AS22" s="35"/>
      <c r="AT22" s="32">
        <v>0</v>
      </c>
      <c r="AU22" s="30">
        <f t="shared" si="11"/>
        <v>0</v>
      </c>
      <c r="AV22" s="30">
        <f t="shared" si="12"/>
        <v>1.31</v>
      </c>
      <c r="AW22" s="33">
        <f t="shared" si="2"/>
        <v>12.17</v>
      </c>
      <c r="AX22" s="34">
        <f t="shared" si="3"/>
        <v>0.16639999999999999</v>
      </c>
      <c r="AY22" s="35">
        <v>14.6</v>
      </c>
      <c r="AZ22" s="5"/>
      <c r="BA22" s="30">
        <f t="shared" si="13"/>
        <v>0</v>
      </c>
      <c r="BB22" s="30">
        <f t="shared" si="14"/>
        <v>0</v>
      </c>
    </row>
    <row r="23" spans="1:54" ht="15" customHeight="1" x14ac:dyDescent="0.25">
      <c r="A23" s="37">
        <v>22</v>
      </c>
      <c r="B23" s="38"/>
      <c r="C23" s="38"/>
      <c r="D23" s="38"/>
      <c r="E23" s="24" t="s">
        <v>5</v>
      </c>
      <c r="F23" s="24" t="s">
        <v>4</v>
      </c>
      <c r="G23" s="24" t="s">
        <v>50</v>
      </c>
      <c r="H23" s="38"/>
      <c r="I23" s="24" t="s">
        <v>74</v>
      </c>
      <c r="J23" s="24" t="s">
        <v>76</v>
      </c>
      <c r="K23" s="23" t="s">
        <v>73</v>
      </c>
      <c r="L23" s="23" t="s">
        <v>72</v>
      </c>
      <c r="M23" s="24" t="s">
        <v>64</v>
      </c>
      <c r="N23" s="24" t="s">
        <v>71</v>
      </c>
      <c r="O23" s="38"/>
      <c r="P23" s="38"/>
      <c r="Q23" s="38"/>
      <c r="R23" s="38"/>
      <c r="S23" s="24" t="s">
        <v>6</v>
      </c>
      <c r="T23" s="46"/>
      <c r="U23" s="42">
        <v>8.6</v>
      </c>
      <c r="V23" s="24" t="s">
        <v>3</v>
      </c>
      <c r="W23" s="44">
        <v>30</v>
      </c>
      <c r="X23" s="44">
        <v>25</v>
      </c>
      <c r="Y23" s="44">
        <v>40</v>
      </c>
      <c r="Z23" s="27">
        <v>2</v>
      </c>
      <c r="AA23" s="26">
        <v>4</v>
      </c>
      <c r="AB23" s="51">
        <f t="shared" si="4"/>
        <v>0.03</v>
      </c>
      <c r="AC23" s="27">
        <v>56</v>
      </c>
      <c r="AD23" s="28">
        <f t="shared" si="5"/>
        <v>7467</v>
      </c>
      <c r="AE23" s="29">
        <v>3500</v>
      </c>
      <c r="AF23" s="33">
        <f t="shared" si="6"/>
        <v>0.47</v>
      </c>
      <c r="AG23" s="24" t="s">
        <v>60</v>
      </c>
      <c r="AH23" s="31">
        <v>0.41399999999999998</v>
      </c>
      <c r="AI23" s="30">
        <f t="shared" si="7"/>
        <v>3.56</v>
      </c>
      <c r="AJ23" s="30">
        <f t="shared" si="8"/>
        <v>12.63</v>
      </c>
      <c r="AK23" s="32">
        <v>3.5000000000000003E-2</v>
      </c>
      <c r="AL23" s="33">
        <f t="shared" si="0"/>
        <v>0.59</v>
      </c>
      <c r="AM23" s="32">
        <v>0</v>
      </c>
      <c r="AN23" s="33">
        <f t="shared" si="1"/>
        <v>0</v>
      </c>
      <c r="AO23" s="32">
        <v>5.5E-2</v>
      </c>
      <c r="AP23" s="30">
        <f t="shared" si="9"/>
        <v>0.93</v>
      </c>
      <c r="AQ23" s="39"/>
      <c r="AR23" s="30">
        <f t="shared" si="10"/>
        <v>0</v>
      </c>
      <c r="AS23" s="35"/>
      <c r="AT23" s="32">
        <v>0</v>
      </c>
      <c r="AU23" s="30">
        <f t="shared" si="11"/>
        <v>0</v>
      </c>
      <c r="AV23" s="30">
        <f t="shared" si="12"/>
        <v>1.52</v>
      </c>
      <c r="AW23" s="33">
        <f t="shared" si="2"/>
        <v>14.15</v>
      </c>
      <c r="AX23" s="34">
        <f t="shared" si="3"/>
        <v>0.16270000000000001</v>
      </c>
      <c r="AY23" s="35">
        <v>16.899999999999999</v>
      </c>
      <c r="AZ23" s="5"/>
      <c r="BA23" s="30">
        <f t="shared" si="13"/>
        <v>0</v>
      </c>
      <c r="BB23" s="30">
        <f t="shared" si="14"/>
        <v>0</v>
      </c>
    </row>
    <row r="24" spans="1:54" ht="15" customHeight="1" x14ac:dyDescent="0.25">
      <c r="A24" s="37">
        <v>23</v>
      </c>
      <c r="B24" s="38"/>
      <c r="C24" s="38"/>
      <c r="D24" s="38"/>
      <c r="E24" s="24" t="s">
        <v>5</v>
      </c>
      <c r="F24" s="24" t="s">
        <v>4</v>
      </c>
      <c r="G24" s="24" t="s">
        <v>51</v>
      </c>
      <c r="H24" s="38"/>
      <c r="I24" s="24" t="s">
        <v>75</v>
      </c>
      <c r="J24" s="24" t="s">
        <v>77</v>
      </c>
      <c r="K24" s="23" t="s">
        <v>73</v>
      </c>
      <c r="L24" s="23" t="s">
        <v>72</v>
      </c>
      <c r="M24" s="24" t="s">
        <v>65</v>
      </c>
      <c r="N24" s="24" t="s">
        <v>71</v>
      </c>
      <c r="O24" s="38"/>
      <c r="P24" s="38"/>
      <c r="Q24" s="38"/>
      <c r="R24" s="38"/>
      <c r="S24" s="24" t="s">
        <v>6</v>
      </c>
      <c r="T24" s="46"/>
      <c r="U24" s="42">
        <v>1.4</v>
      </c>
      <c r="V24" s="24" t="s">
        <v>3</v>
      </c>
      <c r="W24" s="44">
        <v>30</v>
      </c>
      <c r="X24" s="44">
        <v>25</v>
      </c>
      <c r="Y24" s="44">
        <v>13</v>
      </c>
      <c r="Z24" s="27">
        <v>2</v>
      </c>
      <c r="AA24" s="26">
        <v>8</v>
      </c>
      <c r="AB24" s="51">
        <f t="shared" si="4"/>
        <v>9.7999999999999997E-3</v>
      </c>
      <c r="AC24" s="27">
        <v>56</v>
      </c>
      <c r="AD24" s="28">
        <f t="shared" si="5"/>
        <v>45714</v>
      </c>
      <c r="AE24" s="29">
        <v>3500</v>
      </c>
      <c r="AF24" s="33">
        <f t="shared" si="6"/>
        <v>0.08</v>
      </c>
      <c r="AG24" s="24" t="s">
        <v>67</v>
      </c>
      <c r="AH24" s="31">
        <v>0.41399999999999998</v>
      </c>
      <c r="AI24" s="30">
        <f t="shared" si="7"/>
        <v>0.57999999999999996</v>
      </c>
      <c r="AJ24" s="30">
        <f t="shared" si="8"/>
        <v>2.06</v>
      </c>
      <c r="AK24" s="32">
        <v>3.5000000000000003E-2</v>
      </c>
      <c r="AL24" s="33">
        <f t="shared" si="0"/>
        <v>0.11</v>
      </c>
      <c r="AM24" s="32">
        <v>0</v>
      </c>
      <c r="AN24" s="33">
        <f t="shared" si="1"/>
        <v>0</v>
      </c>
      <c r="AO24" s="32">
        <v>5.5E-2</v>
      </c>
      <c r="AP24" s="30">
        <f t="shared" si="9"/>
        <v>0.18</v>
      </c>
      <c r="AQ24" s="39"/>
      <c r="AR24" s="30">
        <f t="shared" si="10"/>
        <v>0</v>
      </c>
      <c r="AS24" s="35"/>
      <c r="AT24" s="32">
        <v>0</v>
      </c>
      <c r="AU24" s="30">
        <f t="shared" si="11"/>
        <v>0</v>
      </c>
      <c r="AV24" s="30">
        <f t="shared" si="12"/>
        <v>0.28999999999999998</v>
      </c>
      <c r="AW24" s="33">
        <f t="shared" si="2"/>
        <v>2.35</v>
      </c>
      <c r="AX24" s="34">
        <f t="shared" si="3"/>
        <v>0.2656</v>
      </c>
      <c r="AY24" s="35">
        <v>3.2</v>
      </c>
      <c r="AZ24" s="5"/>
      <c r="BA24" s="30">
        <f t="shared" si="13"/>
        <v>0</v>
      </c>
      <c r="BB24" s="30">
        <f t="shared" si="14"/>
        <v>0</v>
      </c>
    </row>
    <row r="25" spans="1:54" ht="15" customHeight="1" x14ac:dyDescent="0.25">
      <c r="A25" s="37">
        <v>24</v>
      </c>
      <c r="B25" s="38"/>
      <c r="C25" s="38"/>
      <c r="D25" s="38"/>
      <c r="E25" s="24" t="s">
        <v>5</v>
      </c>
      <c r="F25" s="24" t="s">
        <v>4</v>
      </c>
      <c r="G25" s="24" t="s">
        <v>51</v>
      </c>
      <c r="H25" s="38"/>
      <c r="I25" s="24" t="s">
        <v>75</v>
      </c>
      <c r="J25" s="24" t="s">
        <v>77</v>
      </c>
      <c r="K25" s="23" t="s">
        <v>73</v>
      </c>
      <c r="L25" s="23" t="s">
        <v>72</v>
      </c>
      <c r="M25" s="24" t="s">
        <v>66</v>
      </c>
      <c r="N25" s="24" t="s">
        <v>71</v>
      </c>
      <c r="O25" s="38"/>
      <c r="P25" s="38"/>
      <c r="Q25" s="38"/>
      <c r="R25" s="38"/>
      <c r="S25" s="24" t="s">
        <v>6</v>
      </c>
      <c r="T25" s="46"/>
      <c r="U25" s="42">
        <v>1.65</v>
      </c>
      <c r="V25" s="24" t="s">
        <v>3</v>
      </c>
      <c r="W25" s="44">
        <v>30</v>
      </c>
      <c r="X25" s="44">
        <v>25</v>
      </c>
      <c r="Y25" s="44">
        <v>15</v>
      </c>
      <c r="Z25" s="27">
        <v>2</v>
      </c>
      <c r="AA25" s="26">
        <v>8</v>
      </c>
      <c r="AB25" s="51">
        <f t="shared" si="4"/>
        <v>1.1299999999999999E-2</v>
      </c>
      <c r="AC25" s="27">
        <v>56</v>
      </c>
      <c r="AD25" s="28">
        <f t="shared" si="5"/>
        <v>39646</v>
      </c>
      <c r="AE25" s="29">
        <v>3500</v>
      </c>
      <c r="AF25" s="33">
        <f t="shared" si="6"/>
        <v>0.09</v>
      </c>
      <c r="AG25" s="24" t="s">
        <v>67</v>
      </c>
      <c r="AH25" s="31">
        <v>0.41399999999999998</v>
      </c>
      <c r="AI25" s="30">
        <f t="shared" si="7"/>
        <v>0.68</v>
      </c>
      <c r="AJ25" s="30">
        <f t="shared" si="8"/>
        <v>2.42</v>
      </c>
      <c r="AK25" s="32">
        <v>3.5000000000000003E-2</v>
      </c>
      <c r="AL25" s="33">
        <f t="shared" si="0"/>
        <v>0.13</v>
      </c>
      <c r="AM25" s="32">
        <v>0</v>
      </c>
      <c r="AN25" s="33">
        <f t="shared" si="1"/>
        <v>0</v>
      </c>
      <c r="AO25" s="32">
        <v>5.5E-2</v>
      </c>
      <c r="AP25" s="30">
        <f t="shared" si="9"/>
        <v>0.21</v>
      </c>
      <c r="AQ25" s="39"/>
      <c r="AR25" s="30">
        <f t="shared" si="10"/>
        <v>0</v>
      </c>
      <c r="AS25" s="35"/>
      <c r="AT25" s="32">
        <v>0</v>
      </c>
      <c r="AU25" s="30">
        <f t="shared" si="11"/>
        <v>0</v>
      </c>
      <c r="AV25" s="30">
        <f t="shared" si="12"/>
        <v>0.34</v>
      </c>
      <c r="AW25" s="33">
        <f t="shared" si="2"/>
        <v>2.76</v>
      </c>
      <c r="AX25" s="34">
        <f t="shared" si="3"/>
        <v>0.2737</v>
      </c>
      <c r="AY25" s="35">
        <v>3.8</v>
      </c>
      <c r="AZ25" s="5"/>
      <c r="BA25" s="30">
        <f t="shared" si="13"/>
        <v>0</v>
      </c>
      <c r="BB25" s="30">
        <f t="shared" si="14"/>
        <v>0</v>
      </c>
    </row>
    <row r="26" spans="1:54" x14ac:dyDescent="0.25">
      <c r="AX26" s="3"/>
      <c r="AZ26" s="41"/>
    </row>
  </sheetData>
  <sheetProtection insertRows="0" deleteRows="0" sort="0"/>
  <protectedRanges>
    <protectedRange sqref="T26:T235 AV27:AY235 AB2:AD25 W26:AU235 AV26:AX26 A26:K235 AF2:AF25 U2:V235 M2:N7 M8:S235 Q2:S7 AZ6:AZ26 AI2:AX25 A2:L25" name="Range1"/>
    <protectedRange sqref="W2:Z25" name="Range1_2"/>
    <protectedRange sqref="AE2:AE25" name="Range1_3"/>
    <protectedRange sqref="AZ2:AZ5" name="Range1_6"/>
    <protectedRange sqref="L26:L271" name="Range1_1"/>
    <protectedRange sqref="O2:P7" name="Range1_4"/>
  </protectedRanges>
  <phoneticPr fontId="9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B226CAE-0729-4F78-816A-AB1E83AB41F3}">
          <x14:formula1>
            <xm:f>#REF!</xm:f>
          </x14:formula1>
          <xm:sqref>E2:E25</xm:sqref>
        </x14:dataValidation>
        <x14:dataValidation type="list" allowBlank="1" showInputMessage="1" showErrorMessage="1" xr:uid="{16507902-C22B-43C3-B29F-ACFC0EA193EE}">
          <x14:formula1>
            <xm:f>#REF!</xm:f>
          </x14:formula1>
          <xm:sqref>S2:S25</xm:sqref>
        </x14:dataValidation>
        <x14:dataValidation type="list" allowBlank="1" showInputMessage="1" showErrorMessage="1" xr:uid="{12EC859C-B984-4A37-9A10-C65138758A82}">
          <x14:formula1>
            <xm:f>#REF!</xm:f>
          </x14:formula1>
          <xm:sqref>V2:V25</xm:sqref>
        </x14:dataValidation>
        <x14:dataValidation type="list" allowBlank="1" showInputMessage="1" showErrorMessage="1" xr:uid="{967DBF80-5923-4653-BF59-28D4E6B58AF8}">
          <x14:formula1>
            <xm:f>#REF!</xm:f>
          </x14:formula1>
          <xm:sqref>F2:F25</xm:sqref>
        </x14:dataValidation>
        <x14:dataValidation type="list" allowBlank="1" showInputMessage="1" showErrorMessage="1" xr:uid="{3D47D15C-A752-4381-BEB0-85A1AAD75CC1}">
          <x14:formula1>
            <xm:f>#REF!</xm:f>
          </x14:formula1>
          <xm:sqref>G2:G25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2025-10-17T07:20:11Z</dcterms:modified>
</cp:coreProperties>
</file>