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CB35284-6231-431E-A4ED-B945EA119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H4" i="8"/>
  <c r="AH5" i="8"/>
  <c r="AH6" i="8"/>
  <c r="AH7" i="8"/>
  <c r="AH2" i="8"/>
  <c r="BJ7" i="8" l="1"/>
  <c r="BG7" i="8"/>
  <c r="BA7" i="8"/>
  <c r="AX7" i="8"/>
  <c r="AU7" i="8"/>
  <c r="AR7" i="8"/>
  <c r="AP7" i="8"/>
  <c r="AN7" i="8"/>
  <c r="AL7" i="8"/>
  <c r="AI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I6" i="8"/>
  <c r="AC6" i="8"/>
  <c r="AD6" i="8" s="1"/>
  <c r="AF6" i="8" s="1"/>
  <c r="BJ5" i="8"/>
  <c r="BG5" i="8"/>
  <c r="BA5" i="8"/>
  <c r="AX5" i="8"/>
  <c r="AU5" i="8"/>
  <c r="AR5" i="8"/>
  <c r="AP5" i="8"/>
  <c r="AN5" i="8"/>
  <c r="AL5" i="8"/>
  <c r="AI5" i="8"/>
  <c r="AC5" i="8"/>
  <c r="AD5" i="8" s="1"/>
  <c r="AF5" i="8" s="1"/>
  <c r="BJ4" i="8"/>
  <c r="BG4" i="8"/>
  <c r="BA4" i="8"/>
  <c r="AX4" i="8"/>
  <c r="AU4" i="8"/>
  <c r="AR4" i="8"/>
  <c r="AP4" i="8"/>
  <c r="AN4" i="8"/>
  <c r="AL4" i="8"/>
  <c r="AI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I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I2" i="8"/>
  <c r="AC2" i="8"/>
  <c r="AD2" i="8" s="1"/>
  <c r="AF2" i="8" s="1"/>
  <c r="AJ7" i="8" l="1"/>
  <c r="AJ4" i="8"/>
  <c r="AJ6" i="8"/>
  <c r="AJ5" i="8"/>
  <c r="BB6" i="8"/>
  <c r="AJ2" i="8"/>
  <c r="BB2" i="8"/>
  <c r="BB3" i="8"/>
  <c r="BB4" i="8"/>
  <c r="BC4" i="8" s="1"/>
  <c r="BB5" i="8"/>
  <c r="AJ3" i="8"/>
  <c r="BB7" i="8"/>
  <c r="BC7" i="8" s="1"/>
  <c r="BC5" i="8" l="1"/>
  <c r="BD5" i="8" s="1"/>
  <c r="BC6" i="8"/>
  <c r="BI6" i="8" s="1"/>
  <c r="BC2" i="8"/>
  <c r="BI2" i="8" s="1"/>
  <c r="BI4" i="8"/>
  <c r="BD4" i="8"/>
  <c r="BC3" i="8"/>
  <c r="BI3" i="8" s="1"/>
  <c r="BI7" i="8"/>
  <c r="BD7" i="8"/>
  <c r="BI5" i="8" l="1"/>
  <c r="BD6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<sst xmlns="http://schemas.openxmlformats.org/spreadsheetml/2006/main" count="146" uniqueCount="82">
  <si>
    <t>Brand</t>
  </si>
  <si>
    <t>Package Type</t>
  </si>
  <si>
    <t>Licensor</t>
  </si>
  <si>
    <t>Normal</t>
  </si>
  <si>
    <t>MATT PAD/TOPPER</t>
  </si>
  <si>
    <t>Beautyrest 5.5%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</si>
  <si>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</si>
  <si>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</si>
  <si>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</si>
  <si>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</si>
  <si>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</si>
  <si>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</si>
  <si>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</si>
  <si>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</si>
  <si>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</si>
  <si>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</si>
  <si>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</si>
  <si>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</si>
  <si>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</si>
  <si>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</si>
  <si>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</si>
  <si>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</si>
  <si>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</si>
  <si>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</si>
  <si>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</si>
  <si>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</si>
  <si>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</si>
  <si>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</si>
  <si>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</si>
  <si>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</si>
  <si>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</si>
  <si>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</si>
  <si>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</si>
  <si>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</si>
  <si>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</si>
  <si>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</si>
  <si>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</si>
  <si>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</si>
  <si>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</si>
  <si>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</si>
  <si>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</si>
  <si>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</si>
  <si>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</si>
  <si>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</si>
  <si>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</si>
  <si>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</si>
  <si>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</si>
  <si>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</si>
  <si>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</si>
  <si>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</si>
  <si>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</si>
  <si>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</si>
  <si>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</si>
  <si>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</si>
  <si>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</si>
  <si>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</si>
  <si>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</si>
  <si>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</si>
  <si>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</si>
  <si>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</si>
  <si>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</si>
  <si>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</si>
  <si>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</si>
  <si>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</si>
  <si>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</si>
  <si>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</si>
  <si>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</si>
  <si>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BR Pure Fresh Cool Mattress Protector</t>
  </si>
  <si>
    <t>BR Pure Fresh Cool MPTR</t>
  </si>
  <si>
    <t>220gsm polyester circular knit+ Aloe vera treatment, Antimicrobial &amp; Wicking Technology +TPU waterproof layer; Skirt: 75gsm 100% polyester knitted fabric 15" GTF 18"; Packaging: Wire Rim Bag + Insert</t>
  </si>
  <si>
    <t>100% polyester knitted fabric</t>
  </si>
  <si>
    <t>39x75+15”</t>
  </si>
  <si>
    <t>39x80+15”</t>
  </si>
  <si>
    <t>54x75+15”</t>
  </si>
  <si>
    <t>60x80+15”</t>
  </si>
  <si>
    <t>78x80+15"</t>
  </si>
  <si>
    <t>72x84+15"</t>
  </si>
  <si>
    <t>white</t>
  </si>
  <si>
    <t>Leaf Circular knit</t>
  </si>
  <si>
    <t>220gsm polyester circular knit+ Aloe vera treatment, Antimicrobial &amp; Wicking Technology +TPU waterproof layer; Skirt: 75gsm 100% polyester knitted fabric 15" GTF 18"; Packaging:  soft VZB + insert</t>
  </si>
  <si>
    <t>6302.10.0020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</si>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</sst>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8" formatCode="[$$-409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84" fontId="1" fillId="0" borderId="0"/>
    <xf numFmtId="0" fontId="9" fillId="0" borderId="0"/>
    <xf numFmtId="0" fontId="9" fillId="0" borderId="0"/>
    <xf numFmtId="0" fontId="9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7" fontId="6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wrapText="1"/>
    </xf>
  </cellXfs>
  <cellStyles count="12">
    <cellStyle name="Currency 2" xfId="5" xr:uid="{2FAF1D55-D6CB-42D0-8B51-42EB00C03301}"/>
    <cellStyle name="Normal 129" xfId="8" xr:uid="{7AC9B2D1-B591-4E87-9204-10B0533FECDB}"/>
    <cellStyle name="Normal 2" xfId="4" xr:uid="{48B94C46-0AEB-498B-8577-219C43D37EB5}"/>
    <cellStyle name="Normal 2 18 2" xfId="1" xr:uid="{1BA08453-9F65-454B-A4A0-7177E70831F2}"/>
    <cellStyle name="Normal 3" xfId="7" xr:uid="{8C9897B4-2B8C-4BC4-8702-4652E451E485}"/>
    <cellStyle name="Normal 37" xfId="9" xr:uid="{1102C4AF-6EE2-469D-B273-8B3723DC5BBA}"/>
    <cellStyle name="Normal_JC080425-MPD-WP 2" xfId="11" xr:uid="{A962C104-8496-4838-8C5C-C0F01C6AD2E5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0" xr:uid="{7999C4CC-89A3-4A9D-A0D3-6EEBA8BCA475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workbookViewId="0">
      <pane xSplit="13" topLeftCell="T1" activePane="topRight" state="frozen"/>
      <selection pane="topRight" activeCell="U2" sqref="U2:U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85546875" style="3" customWidth="1"/>
    <col min="7" max="7" width="7.5703125" style="3" customWidth="1"/>
    <col min="8" max="9" width="7.42578125" style="3" customWidth="1"/>
    <col min="10" max="10" width="48.140625" style="3" customWidth="1"/>
    <col min="11" max="11" width="9.28515625" style="53" customWidth="1"/>
    <col min="12" max="12" width="10.425781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0.5703125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1" width="10.140625" style="3" bestFit="1" customWidth="1"/>
    <col min="62" max="62" width="10.57031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2.25" customHeight="1">
      <c r="A2" s="32">
        <v>1</v>
      </c>
      <c r="B2" s="1"/>
      <c r="C2" s="1"/>
      <c r="D2" s="1" t="s">
        <v>6</v>
      </c>
      <c r="E2" s="1" t="s">
        <v>5</v>
      </c>
      <c r="F2" s="1" t="s">
        <v>4</v>
      </c>
      <c r="G2" s="55" t="s">
        <v>78</v>
      </c>
      <c r="H2" s="55" t="s">
        <v>67</v>
      </c>
      <c r="I2" s="55" t="s">
        <v>68</v>
      </c>
      <c r="J2" s="55" t="s">
        <v>79</v>
      </c>
      <c r="K2" s="54" t="s">
        <v>70</v>
      </c>
      <c r="L2" s="1" t="s">
        <v>71</v>
      </c>
      <c r="M2" s="55" t="s">
        <v>77</v>
      </c>
      <c r="N2" s="1"/>
      <c r="O2" s="1"/>
      <c r="P2" s="1"/>
      <c r="Q2" s="1" t="s">
        <v>63</v>
      </c>
      <c r="R2" s="33"/>
      <c r="S2" s="34">
        <v>8.1</v>
      </c>
      <c r="T2" s="35"/>
      <c r="U2" s="36">
        <v>4.09</v>
      </c>
      <c r="V2" s="10"/>
      <c r="W2" s="1" t="s">
        <v>3</v>
      </c>
      <c r="X2" s="48">
        <v>54</v>
      </c>
      <c r="Y2" s="48">
        <v>28</v>
      </c>
      <c r="Z2" s="48">
        <v>25</v>
      </c>
      <c r="AA2" s="34">
        <v>1.25</v>
      </c>
      <c r="AB2" s="37">
        <v>6</v>
      </c>
      <c r="AC2" s="52">
        <f>IF(X2="","",X2*Y2*Z2/1000000)</f>
        <v>3.7999999999999999E-2</v>
      </c>
      <c r="AD2" s="38">
        <f>IF(AB2="","",65/AC2*AB2)</f>
        <v>10263</v>
      </c>
      <c r="AE2" s="1">
        <v>2250</v>
      </c>
      <c r="AF2" s="39">
        <f>IF(ISERROR(AE2/AD2),"",AE2/AD2)</f>
        <v>0.22</v>
      </c>
      <c r="AG2" s="1" t="s">
        <v>80</v>
      </c>
      <c r="AH2" s="57">
        <f>13.5%+30%</f>
        <v>0.435</v>
      </c>
      <c r="AI2" s="39">
        <f>IF(ISERROR(U2*AH2),"",U2*AH2)</f>
        <v>1.78</v>
      </c>
      <c r="AJ2" s="39">
        <f t="shared" ref="AJ2:AJ7" si="0">IF(ISERROR(U2+AF2+AI2),"",U2+AF2+AI2)</f>
        <v>6.09</v>
      </c>
      <c r="AK2" s="40">
        <v>0.01</v>
      </c>
      <c r="AL2" s="39">
        <f t="shared" ref="AL2:AL7" si="1">IF(ISERROR(BE2*AK2),"",BE2*AK2)</f>
        <v>0.08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81</v>
      </c>
      <c r="AT2" s="57">
        <v>0.06</v>
      </c>
      <c r="AU2" s="39">
        <f t="shared" ref="AU2:AU7" si="4">IF(ISERROR(BE2*AT2),"",BE2*AT2)</f>
        <v>0.47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0.55000000000000004</v>
      </c>
      <c r="BC2" s="39">
        <f t="shared" ref="BC2:BC7" si="6">IF(ISERROR(AJ2+BB2),"",AJ2+BB2)</f>
        <v>6.64</v>
      </c>
      <c r="BD2" s="41">
        <f t="shared" ref="BD2:BD7" si="7">IF(ISERROR((BE2-BC2)/BE2),"",(BE2-BC2)/BE2)</f>
        <v>0.15629999999999999</v>
      </c>
      <c r="BE2" s="56">
        <v>7.87</v>
      </c>
      <c r="BF2" s="10">
        <v>14.99</v>
      </c>
      <c r="BG2" s="41">
        <f>IF(ISERROR((BF2-BE2)/BF2),"",(BF2-BE2)/BF2)</f>
        <v>0.47499999999999998</v>
      </c>
      <c r="BH2" s="9">
        <v>972</v>
      </c>
      <c r="BI2" s="39">
        <f>IF(ISERROR(BC2*BH2),"",BC2*BH2)</f>
        <v>6454.08</v>
      </c>
      <c r="BJ2" s="39">
        <f>IF(ISERROR(BE2*BH2),"",BE2*BH2)</f>
        <v>7649.64</v>
      </c>
    </row>
    <row r="3" spans="1:62" ht="62.25" customHeight="1">
      <c r="A3" s="32">
        <v>2</v>
      </c>
      <c r="B3" s="1"/>
      <c r="C3" s="1"/>
      <c r="D3" s="1" t="s">
        <v>6</v>
      </c>
      <c r="E3" s="1" t="s">
        <v>5</v>
      </c>
      <c r="F3" s="1" t="s">
        <v>4</v>
      </c>
      <c r="G3" s="55" t="s">
        <v>78</v>
      </c>
      <c r="H3" s="55" t="s">
        <v>67</v>
      </c>
      <c r="I3" s="55" t="s">
        <v>68</v>
      </c>
      <c r="J3" s="55" t="s">
        <v>69</v>
      </c>
      <c r="K3" s="54" t="s">
        <v>70</v>
      </c>
      <c r="L3" s="1" t="s">
        <v>72</v>
      </c>
      <c r="M3" s="55" t="s">
        <v>77</v>
      </c>
      <c r="N3" s="1"/>
      <c r="O3" s="1"/>
      <c r="P3" s="1"/>
      <c r="Q3" s="1" t="s">
        <v>63</v>
      </c>
      <c r="R3" s="33"/>
      <c r="S3" s="34">
        <v>8.1</v>
      </c>
      <c r="T3" s="35"/>
      <c r="U3" s="36">
        <v>4.18</v>
      </c>
      <c r="V3" s="10"/>
      <c r="W3" s="1" t="s">
        <v>3</v>
      </c>
      <c r="X3" s="48">
        <v>54</v>
      </c>
      <c r="Y3" s="48">
        <v>28</v>
      </c>
      <c r="Z3" s="48">
        <v>25</v>
      </c>
      <c r="AA3" s="34">
        <v>1.25</v>
      </c>
      <c r="AB3" s="9">
        <v>6</v>
      </c>
      <c r="AC3" s="52">
        <f t="shared" ref="AC3:AC7" si="8">IF(X3="","",X3*Y3*Z3/1000000)</f>
        <v>3.7999999999999999E-2</v>
      </c>
      <c r="AD3" s="38">
        <f t="shared" ref="AD3:AD7" si="9">IF(AB3="","",65/AC3*AB3)</f>
        <v>10263</v>
      </c>
      <c r="AE3" s="1">
        <v>2250</v>
      </c>
      <c r="AF3" s="39">
        <f t="shared" ref="AF3:AF7" si="10">IF(ISERROR(AE3/AD3),"",AE3/AD3)</f>
        <v>0.22</v>
      </c>
      <c r="AG3" s="1" t="s">
        <v>80</v>
      </c>
      <c r="AH3" s="57">
        <f t="shared" ref="AH3:AH7" si="11">13.5%+30%</f>
        <v>0.435</v>
      </c>
      <c r="AI3" s="39">
        <f>IF(ISERROR(U3*AH3),"",U3*AH3)</f>
        <v>1.82</v>
      </c>
      <c r="AJ3" s="39">
        <f t="shared" si="0"/>
        <v>6.22</v>
      </c>
      <c r="AK3" s="40">
        <v>0.01</v>
      </c>
      <c r="AL3" s="39">
        <f t="shared" si="1"/>
        <v>0.08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2">IF(ISERROR(BE3*AQ3),"",BE3*AQ3)</f>
        <v>0</v>
      </c>
      <c r="AS3" s="55" t="s">
        <v>81</v>
      </c>
      <c r="AT3" s="57">
        <v>0.06</v>
      </c>
      <c r="AU3" s="39">
        <f t="shared" si="4"/>
        <v>0.49</v>
      </c>
      <c r="AV3" s="39"/>
      <c r="AW3" s="40"/>
      <c r="AX3" s="39">
        <f t="shared" ref="AX3:AX7" si="13">IF(ISERROR(BE3*AW3),"",BE3*AW3)</f>
        <v>0</v>
      </c>
      <c r="AY3" s="39"/>
      <c r="AZ3" s="40"/>
      <c r="BA3" s="39">
        <f t="shared" ref="BA3:BA7" si="14">IF(ISERROR(BE3*AZ3),"",BE3*AZ3)</f>
        <v>0</v>
      </c>
      <c r="BB3" s="39">
        <f t="shared" si="5"/>
        <v>0.56999999999999995</v>
      </c>
      <c r="BC3" s="39">
        <f t="shared" si="6"/>
        <v>6.79</v>
      </c>
      <c r="BD3" s="41">
        <f t="shared" si="7"/>
        <v>0.16170000000000001</v>
      </c>
      <c r="BE3" s="56">
        <v>8.1</v>
      </c>
      <c r="BF3" s="10">
        <v>15.99</v>
      </c>
      <c r="BG3" s="41">
        <f t="shared" ref="BG3:BG7" si="15">IF(ISERROR((BF3-BE3)/BF3),"",(BF3-BE3)/BF3)</f>
        <v>0.49340000000000001</v>
      </c>
      <c r="BH3" s="9">
        <v>0</v>
      </c>
      <c r="BI3" s="39">
        <f t="shared" ref="BI3:BI7" si="16">IF(ISERROR(BC3*BH3),"",BC3*BH3)</f>
        <v>0</v>
      </c>
      <c r="BJ3" s="39">
        <f t="shared" ref="BJ3:BJ7" si="17">IF(ISERROR(BE3*BH3),"",BE3*BH3)</f>
        <v>0</v>
      </c>
    </row>
    <row r="4" spans="1:62" ht="62.25" customHeight="1">
      <c r="A4" s="32">
        <v>3</v>
      </c>
      <c r="B4" s="1"/>
      <c r="C4" s="1"/>
      <c r="D4" s="1" t="s">
        <v>6</v>
      </c>
      <c r="E4" s="1" t="s">
        <v>5</v>
      </c>
      <c r="F4" s="1" t="s">
        <v>4</v>
      </c>
      <c r="G4" s="55" t="s">
        <v>78</v>
      </c>
      <c r="H4" s="55" t="s">
        <v>67</v>
      </c>
      <c r="I4" s="55" t="s">
        <v>68</v>
      </c>
      <c r="J4" s="55" t="s">
        <v>69</v>
      </c>
      <c r="K4" s="54" t="s">
        <v>70</v>
      </c>
      <c r="L4" s="1" t="s">
        <v>73</v>
      </c>
      <c r="M4" s="55" t="s">
        <v>77</v>
      </c>
      <c r="N4" s="1"/>
      <c r="O4" s="1"/>
      <c r="P4" s="1"/>
      <c r="Q4" s="1" t="s">
        <v>63</v>
      </c>
      <c r="R4" s="33"/>
      <c r="S4" s="34">
        <v>8.1</v>
      </c>
      <c r="T4" s="35"/>
      <c r="U4" s="36">
        <v>5.05</v>
      </c>
      <c r="V4" s="10"/>
      <c r="W4" s="1" t="s">
        <v>3</v>
      </c>
      <c r="X4" s="48">
        <v>54</v>
      </c>
      <c r="Y4" s="48">
        <v>28</v>
      </c>
      <c r="Z4" s="48">
        <v>28</v>
      </c>
      <c r="AA4" s="34">
        <v>1.25</v>
      </c>
      <c r="AB4" s="9">
        <v>6</v>
      </c>
      <c r="AC4" s="52">
        <f t="shared" si="8"/>
        <v>4.2000000000000003E-2</v>
      </c>
      <c r="AD4" s="38">
        <f t="shared" si="9"/>
        <v>9286</v>
      </c>
      <c r="AE4" s="1">
        <v>2250</v>
      </c>
      <c r="AF4" s="39">
        <f t="shared" si="10"/>
        <v>0.24</v>
      </c>
      <c r="AG4" s="1" t="s">
        <v>80</v>
      </c>
      <c r="AH4" s="57">
        <f t="shared" si="11"/>
        <v>0.435</v>
      </c>
      <c r="AI4" s="39">
        <f t="shared" ref="AI4:AI7" si="18">IF(ISERROR(U4*AH4),"",U4*AH4)</f>
        <v>2.2000000000000002</v>
      </c>
      <c r="AJ4" s="39">
        <f t="shared" si="0"/>
        <v>7.49</v>
      </c>
      <c r="AK4" s="40">
        <v>0.01</v>
      </c>
      <c r="AL4" s="39">
        <f t="shared" si="1"/>
        <v>0.09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81</v>
      </c>
      <c r="AT4" s="57">
        <v>0.06</v>
      </c>
      <c r="AU4" s="39">
        <f t="shared" si="4"/>
        <v>0.55000000000000004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0.64</v>
      </c>
      <c r="BC4" s="39">
        <f t="shared" si="6"/>
        <v>8.1300000000000008</v>
      </c>
      <c r="BD4" s="41">
        <f t="shared" si="7"/>
        <v>0.1201</v>
      </c>
      <c r="BE4" s="56">
        <v>9.24</v>
      </c>
      <c r="BF4" s="10">
        <v>17.989999999999998</v>
      </c>
      <c r="BG4" s="41">
        <f t="shared" si="15"/>
        <v>0.4864</v>
      </c>
      <c r="BH4" s="9">
        <v>1404</v>
      </c>
      <c r="BI4" s="39">
        <f t="shared" si="16"/>
        <v>11414.52</v>
      </c>
      <c r="BJ4" s="39">
        <f t="shared" si="17"/>
        <v>12972.96</v>
      </c>
    </row>
    <row r="5" spans="1:62" ht="62.25" customHeight="1">
      <c r="A5" s="32">
        <v>4</v>
      </c>
      <c r="B5" s="1"/>
      <c r="C5" s="1"/>
      <c r="D5" s="1" t="s">
        <v>6</v>
      </c>
      <c r="E5" s="1" t="s">
        <v>5</v>
      </c>
      <c r="F5" s="1" t="s">
        <v>4</v>
      </c>
      <c r="G5" s="55" t="s">
        <v>78</v>
      </c>
      <c r="H5" s="55" t="s">
        <v>67</v>
      </c>
      <c r="I5" s="55" t="s">
        <v>68</v>
      </c>
      <c r="J5" s="55" t="s">
        <v>69</v>
      </c>
      <c r="K5" s="54" t="s">
        <v>70</v>
      </c>
      <c r="L5" s="1" t="s">
        <v>74</v>
      </c>
      <c r="M5" s="55" t="s">
        <v>77</v>
      </c>
      <c r="N5" s="1"/>
      <c r="O5" s="1"/>
      <c r="P5" s="1"/>
      <c r="Q5" s="1" t="s">
        <v>63</v>
      </c>
      <c r="R5" s="33"/>
      <c r="S5" s="34">
        <v>8.1</v>
      </c>
      <c r="T5" s="35"/>
      <c r="U5" s="36">
        <v>5.6</v>
      </c>
      <c r="V5" s="10"/>
      <c r="W5" s="1" t="s">
        <v>3</v>
      </c>
      <c r="X5" s="48">
        <v>54</v>
      </c>
      <c r="Y5" s="48">
        <v>28</v>
      </c>
      <c r="Z5" s="48">
        <v>33</v>
      </c>
      <c r="AA5" s="34">
        <v>1.25</v>
      </c>
      <c r="AB5" s="9">
        <v>6</v>
      </c>
      <c r="AC5" s="52">
        <f t="shared" si="8"/>
        <v>0.05</v>
      </c>
      <c r="AD5" s="38">
        <f t="shared" si="9"/>
        <v>7800</v>
      </c>
      <c r="AE5" s="1">
        <v>2250</v>
      </c>
      <c r="AF5" s="39">
        <f t="shared" si="10"/>
        <v>0.28999999999999998</v>
      </c>
      <c r="AG5" s="1" t="s">
        <v>80</v>
      </c>
      <c r="AH5" s="57">
        <f t="shared" si="11"/>
        <v>0.435</v>
      </c>
      <c r="AI5" s="39">
        <f t="shared" si="18"/>
        <v>2.44</v>
      </c>
      <c r="AJ5" s="39">
        <f t="shared" si="0"/>
        <v>8.33</v>
      </c>
      <c r="AK5" s="40">
        <v>0.01</v>
      </c>
      <c r="AL5" s="39">
        <f t="shared" si="1"/>
        <v>0.11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2"/>
        <v>0</v>
      </c>
      <c r="AS5" s="55" t="s">
        <v>81</v>
      </c>
      <c r="AT5" s="57">
        <v>0.06</v>
      </c>
      <c r="AU5" s="39">
        <f t="shared" si="4"/>
        <v>0.64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5"/>
        <v>0.75</v>
      </c>
      <c r="BC5" s="39">
        <f t="shared" si="6"/>
        <v>9.08</v>
      </c>
      <c r="BD5" s="41">
        <f t="shared" si="7"/>
        <v>0.14499999999999999</v>
      </c>
      <c r="BE5" s="56">
        <v>10.62</v>
      </c>
      <c r="BF5" s="10">
        <v>19.989999999999998</v>
      </c>
      <c r="BG5" s="41">
        <f t="shared" si="15"/>
        <v>0.46870000000000001</v>
      </c>
      <c r="BH5" s="9">
        <v>3492</v>
      </c>
      <c r="BI5" s="39">
        <f t="shared" si="16"/>
        <v>31707.360000000001</v>
      </c>
      <c r="BJ5" s="39">
        <f t="shared" si="17"/>
        <v>37085.040000000001</v>
      </c>
    </row>
    <row r="6" spans="1:62" ht="62.25" customHeight="1">
      <c r="A6" s="32">
        <v>5</v>
      </c>
      <c r="B6" s="1"/>
      <c r="C6" s="1"/>
      <c r="D6" s="1" t="s">
        <v>6</v>
      </c>
      <c r="E6" s="1" t="s">
        <v>5</v>
      </c>
      <c r="F6" s="1" t="s">
        <v>4</v>
      </c>
      <c r="G6" s="55" t="s">
        <v>78</v>
      </c>
      <c r="H6" s="55" t="s">
        <v>67</v>
      </c>
      <c r="I6" s="55" t="s">
        <v>68</v>
      </c>
      <c r="J6" s="55" t="s">
        <v>69</v>
      </c>
      <c r="K6" s="54" t="s">
        <v>70</v>
      </c>
      <c r="L6" s="1" t="s">
        <v>75</v>
      </c>
      <c r="M6" s="55" t="s">
        <v>77</v>
      </c>
      <c r="N6" s="1"/>
      <c r="O6" s="1"/>
      <c r="P6" s="1"/>
      <c r="Q6" s="1" t="s">
        <v>63</v>
      </c>
      <c r="R6" s="33"/>
      <c r="S6" s="34">
        <v>8.1</v>
      </c>
      <c r="T6" s="35"/>
      <c r="U6" s="36">
        <v>6.82</v>
      </c>
      <c r="V6" s="10"/>
      <c r="W6" s="1" t="s">
        <v>3</v>
      </c>
      <c r="X6" s="48">
        <v>54</v>
      </c>
      <c r="Y6" s="48">
        <v>28</v>
      </c>
      <c r="Z6" s="48">
        <v>39</v>
      </c>
      <c r="AA6" s="34">
        <v>1.25</v>
      </c>
      <c r="AB6" s="9">
        <v>6</v>
      </c>
      <c r="AC6" s="52">
        <f t="shared" si="8"/>
        <v>5.8999999999999997E-2</v>
      </c>
      <c r="AD6" s="38">
        <f t="shared" si="9"/>
        <v>6610</v>
      </c>
      <c r="AE6" s="1">
        <v>2250</v>
      </c>
      <c r="AF6" s="39">
        <f t="shared" si="10"/>
        <v>0.34</v>
      </c>
      <c r="AG6" s="1" t="s">
        <v>80</v>
      </c>
      <c r="AH6" s="57">
        <f t="shared" si="11"/>
        <v>0.435</v>
      </c>
      <c r="AI6" s="39">
        <f t="shared" si="18"/>
        <v>2.97</v>
      </c>
      <c r="AJ6" s="39">
        <f t="shared" si="0"/>
        <v>10.130000000000001</v>
      </c>
      <c r="AK6" s="40">
        <v>0.01</v>
      </c>
      <c r="AL6" s="39">
        <f t="shared" si="1"/>
        <v>0.13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2"/>
        <v>0</v>
      </c>
      <c r="AS6" s="55" t="s">
        <v>81</v>
      </c>
      <c r="AT6" s="57">
        <v>0.06</v>
      </c>
      <c r="AU6" s="39">
        <f t="shared" si="4"/>
        <v>0.76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5"/>
        <v>0.89</v>
      </c>
      <c r="BC6" s="39">
        <f t="shared" si="6"/>
        <v>11.02</v>
      </c>
      <c r="BD6" s="41">
        <f t="shared" si="7"/>
        <v>0.12889999999999999</v>
      </c>
      <c r="BE6" s="56">
        <v>12.65</v>
      </c>
      <c r="BF6" s="10">
        <v>24.99</v>
      </c>
      <c r="BG6" s="41">
        <f t="shared" si="15"/>
        <v>0.49380000000000002</v>
      </c>
      <c r="BH6" s="9">
        <v>1632</v>
      </c>
      <c r="BI6" s="39">
        <f t="shared" si="16"/>
        <v>17984.64</v>
      </c>
      <c r="BJ6" s="39">
        <f t="shared" si="17"/>
        <v>20644.8</v>
      </c>
    </row>
    <row r="7" spans="1:62" ht="62.25" customHeight="1">
      <c r="A7" s="32">
        <v>6</v>
      </c>
      <c r="B7" s="1"/>
      <c r="C7" s="1"/>
      <c r="D7" s="1" t="s">
        <v>6</v>
      </c>
      <c r="E7" s="1" t="s">
        <v>5</v>
      </c>
      <c r="F7" s="1" t="s">
        <v>4</v>
      </c>
      <c r="G7" s="55" t="s">
        <v>78</v>
      </c>
      <c r="H7" s="55" t="s">
        <v>67</v>
      </c>
      <c r="I7" s="55" t="s">
        <v>68</v>
      </c>
      <c r="J7" s="55" t="s">
        <v>69</v>
      </c>
      <c r="K7" s="54" t="s">
        <v>70</v>
      </c>
      <c r="L7" s="1" t="s">
        <v>76</v>
      </c>
      <c r="M7" s="55" t="s">
        <v>77</v>
      </c>
      <c r="N7" s="1"/>
      <c r="O7" s="1"/>
      <c r="P7" s="1"/>
      <c r="Q7" s="1" t="s">
        <v>63</v>
      </c>
      <c r="R7" s="33"/>
      <c r="S7" s="34">
        <v>8.1</v>
      </c>
      <c r="T7" s="35"/>
      <c r="U7" s="36">
        <v>6.82</v>
      </c>
      <c r="V7" s="10"/>
      <c r="W7" s="1" t="s">
        <v>3</v>
      </c>
      <c r="X7" s="48">
        <v>54</v>
      </c>
      <c r="Y7" s="48">
        <v>28</v>
      </c>
      <c r="Z7" s="48">
        <v>39</v>
      </c>
      <c r="AA7" s="34">
        <v>1.25</v>
      </c>
      <c r="AB7" s="9">
        <v>6</v>
      </c>
      <c r="AC7" s="52">
        <f t="shared" si="8"/>
        <v>5.8999999999999997E-2</v>
      </c>
      <c r="AD7" s="38">
        <f t="shared" si="9"/>
        <v>6610</v>
      </c>
      <c r="AE7" s="1">
        <v>2250</v>
      </c>
      <c r="AF7" s="39">
        <f t="shared" si="10"/>
        <v>0.34</v>
      </c>
      <c r="AG7" s="1" t="s">
        <v>80</v>
      </c>
      <c r="AH7" s="57">
        <f t="shared" si="11"/>
        <v>0.435</v>
      </c>
      <c r="AI7" s="39">
        <f t="shared" si="18"/>
        <v>2.97</v>
      </c>
      <c r="AJ7" s="39">
        <f t="shared" si="0"/>
        <v>10.130000000000001</v>
      </c>
      <c r="AK7" s="40">
        <v>0.01</v>
      </c>
      <c r="AL7" s="39">
        <f t="shared" si="1"/>
        <v>0.13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2"/>
        <v>0</v>
      </c>
      <c r="AS7" s="55" t="s">
        <v>81</v>
      </c>
      <c r="AT7" s="57">
        <v>0.06</v>
      </c>
      <c r="AU7" s="39">
        <f t="shared" si="4"/>
        <v>0.76</v>
      </c>
      <c r="AV7" s="39"/>
      <c r="AW7" s="40"/>
      <c r="AX7" s="39">
        <f t="shared" si="13"/>
        <v>0</v>
      </c>
      <c r="AY7" s="39"/>
      <c r="AZ7" s="40"/>
      <c r="BA7" s="39">
        <f t="shared" si="14"/>
        <v>0</v>
      </c>
      <c r="BB7" s="39">
        <f t="shared" si="5"/>
        <v>0.89</v>
      </c>
      <c r="BC7" s="39">
        <f t="shared" si="6"/>
        <v>11.02</v>
      </c>
      <c r="BD7" s="41">
        <f t="shared" si="7"/>
        <v>0.12889999999999999</v>
      </c>
      <c r="BE7" s="56">
        <v>12.65</v>
      </c>
      <c r="BF7" s="10">
        <v>24.99</v>
      </c>
      <c r="BG7" s="41">
        <f t="shared" si="15"/>
        <v>0.49380000000000002</v>
      </c>
      <c r="BH7" s="9">
        <v>648</v>
      </c>
      <c r="BI7" s="39">
        <f t="shared" si="16"/>
        <v>7140.96</v>
      </c>
      <c r="BJ7" s="39">
        <f t="shared" si="17"/>
        <v>8197.2000000000007</v>
      </c>
    </row>
  </sheetData>
  <sheetProtection insertRows="0" deleteRows="0" sort="0"/>
  <protectedRanges>
    <protectedRange sqref="BF2:BH7 AQ1:AR1 AV1 AY1 L8:BA246 A2:J246 L2:BD7" name="Range1"/>
    <protectedRange sqref="K2:K251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2025-10-20T05:14:24Z</dcterms:modified>
</cp:coreProperties>
</file>