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Item!$A$1:$BB$1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3" i="1" l="1"/>
  <c r="AU23" i="1"/>
  <c r="AR23" i="1"/>
  <c r="AP23" i="1"/>
  <c r="AN23" i="1"/>
  <c r="AL23" i="1"/>
  <c r="AI23" i="1"/>
  <c r="AD23" i="1"/>
  <c r="AF23" i="1" s="1"/>
  <c r="AJ23" i="1" s="1"/>
  <c r="AB23" i="1"/>
  <c r="T23" i="1"/>
  <c r="BB22" i="1"/>
  <c r="AU22" i="1"/>
  <c r="AR22" i="1"/>
  <c r="AP22" i="1"/>
  <c r="AN22" i="1"/>
  <c r="AL22" i="1"/>
  <c r="AV22" i="1" s="1"/>
  <c r="AI22" i="1"/>
  <c r="AD22" i="1"/>
  <c r="AF22" i="1" s="1"/>
  <c r="AJ22" i="1" s="1"/>
  <c r="AB22" i="1"/>
  <c r="T22" i="1"/>
  <c r="BB21" i="1"/>
  <c r="AU21" i="1"/>
  <c r="AR21" i="1"/>
  <c r="AP21" i="1"/>
  <c r="AN21" i="1"/>
  <c r="AL21" i="1"/>
  <c r="AI21" i="1"/>
  <c r="AD21" i="1"/>
  <c r="AF21" i="1" s="1"/>
  <c r="AJ21" i="1" s="1"/>
  <c r="AB21" i="1"/>
  <c r="T21" i="1"/>
  <c r="BB20" i="1"/>
  <c r="AU20" i="1"/>
  <c r="AR20" i="1"/>
  <c r="AP20" i="1"/>
  <c r="AN20" i="1"/>
  <c r="AL20" i="1"/>
  <c r="AV20" i="1" s="1"/>
  <c r="AI20" i="1"/>
  <c r="AD20" i="1"/>
  <c r="AF20" i="1" s="1"/>
  <c r="AJ20" i="1" s="1"/>
  <c r="AB20" i="1"/>
  <c r="T20" i="1"/>
  <c r="BB19" i="1"/>
  <c r="AU19" i="1"/>
  <c r="AR19" i="1"/>
  <c r="AP19" i="1"/>
  <c r="AN19" i="1"/>
  <c r="AL19" i="1"/>
  <c r="AI19" i="1"/>
  <c r="AD19" i="1"/>
  <c r="AF19" i="1" s="1"/>
  <c r="AJ19" i="1" s="1"/>
  <c r="AB19" i="1"/>
  <c r="T19" i="1"/>
  <c r="BB18" i="1"/>
  <c r="AU18" i="1"/>
  <c r="AR18" i="1"/>
  <c r="AP18" i="1"/>
  <c r="AN18" i="1"/>
  <c r="AL18" i="1"/>
  <c r="AV18" i="1" s="1"/>
  <c r="AI18" i="1"/>
  <c r="AD18" i="1"/>
  <c r="AF18" i="1" s="1"/>
  <c r="AJ18" i="1" s="1"/>
  <c r="AB18" i="1"/>
  <c r="T18" i="1"/>
  <c r="BB17" i="1"/>
  <c r="AU17" i="1"/>
  <c r="AR17" i="1"/>
  <c r="AP17" i="1"/>
  <c r="AN17" i="1"/>
  <c r="AL17" i="1"/>
  <c r="AI17" i="1"/>
  <c r="AD17" i="1"/>
  <c r="AF17" i="1" s="1"/>
  <c r="AJ17" i="1" s="1"/>
  <c r="AB17" i="1"/>
  <c r="T17" i="1"/>
  <c r="BB16" i="1"/>
  <c r="AU16" i="1"/>
  <c r="AR16" i="1"/>
  <c r="AP16" i="1"/>
  <c r="AN16" i="1"/>
  <c r="AL16" i="1"/>
  <c r="AI16" i="1"/>
  <c r="AD16" i="1"/>
  <c r="AF16" i="1" s="1"/>
  <c r="AJ16" i="1" s="1"/>
  <c r="AB16" i="1"/>
  <c r="T16" i="1"/>
  <c r="BB15" i="1"/>
  <c r="AU15" i="1"/>
  <c r="AR15" i="1"/>
  <c r="AP15" i="1"/>
  <c r="AN15" i="1"/>
  <c r="AL15" i="1"/>
  <c r="AI15" i="1"/>
  <c r="AD15" i="1"/>
  <c r="AF15" i="1" s="1"/>
  <c r="AJ15" i="1" s="1"/>
  <c r="AB15" i="1"/>
  <c r="BB14" i="1"/>
  <c r="AU14" i="1"/>
  <c r="AR14" i="1"/>
  <c r="AP14" i="1"/>
  <c r="AN14" i="1"/>
  <c r="AL14" i="1"/>
  <c r="AV14" i="1" s="1"/>
  <c r="AI14" i="1"/>
  <c r="AD14" i="1"/>
  <c r="AF14" i="1" s="1"/>
  <c r="AJ14" i="1" s="1"/>
  <c r="AB14" i="1"/>
  <c r="BB13" i="1"/>
  <c r="AU13" i="1"/>
  <c r="AR13" i="1"/>
  <c r="AP13" i="1"/>
  <c r="AN13" i="1"/>
  <c r="AL13" i="1"/>
  <c r="AI13" i="1"/>
  <c r="AD13" i="1"/>
  <c r="AF13" i="1" s="1"/>
  <c r="AJ13" i="1" s="1"/>
  <c r="AB13" i="1"/>
  <c r="T13" i="1"/>
  <c r="BB12" i="1"/>
  <c r="AU12" i="1"/>
  <c r="AR12" i="1"/>
  <c r="AP12" i="1"/>
  <c r="AN12" i="1"/>
  <c r="AL12" i="1"/>
  <c r="AV12" i="1" s="1"/>
  <c r="AI12" i="1"/>
  <c r="AD12" i="1"/>
  <c r="AF12" i="1" s="1"/>
  <c r="AJ12" i="1" s="1"/>
  <c r="AB12" i="1"/>
  <c r="T12" i="1"/>
  <c r="BB11" i="1"/>
  <c r="AU11" i="1"/>
  <c r="AR11" i="1"/>
  <c r="AP11" i="1"/>
  <c r="AN11" i="1"/>
  <c r="AL11" i="1"/>
  <c r="AI11" i="1"/>
  <c r="AD11" i="1"/>
  <c r="AF11" i="1" s="1"/>
  <c r="AJ11" i="1" s="1"/>
  <c r="AB11" i="1"/>
  <c r="T11" i="1"/>
  <c r="BB10" i="1"/>
  <c r="AU10" i="1"/>
  <c r="AR10" i="1"/>
  <c r="AP10" i="1"/>
  <c r="AN10" i="1"/>
  <c r="AL10" i="1"/>
  <c r="AV10" i="1" s="1"/>
  <c r="AI10" i="1"/>
  <c r="AD10" i="1"/>
  <c r="AF10" i="1" s="1"/>
  <c r="AJ10" i="1" s="1"/>
  <c r="AB10" i="1"/>
  <c r="BB9" i="1"/>
  <c r="AU9" i="1"/>
  <c r="AR9" i="1"/>
  <c r="AP9" i="1"/>
  <c r="AN9" i="1"/>
  <c r="AL9" i="1"/>
  <c r="AI9" i="1"/>
  <c r="AD9" i="1"/>
  <c r="AF9" i="1" s="1"/>
  <c r="AJ9" i="1" s="1"/>
  <c r="AB9" i="1"/>
  <c r="BB8" i="1"/>
  <c r="AU8" i="1"/>
  <c r="AR8" i="1"/>
  <c r="AP8" i="1"/>
  <c r="AN8" i="1"/>
  <c r="AL8" i="1"/>
  <c r="AV8" i="1" s="1"/>
  <c r="AI8" i="1"/>
  <c r="AD8" i="1"/>
  <c r="AF8" i="1" s="1"/>
  <c r="AJ8" i="1" s="1"/>
  <c r="AB8" i="1"/>
  <c r="BB7" i="1"/>
  <c r="AU7" i="1"/>
  <c r="AR7" i="1"/>
  <c r="AP7" i="1"/>
  <c r="AN7" i="1"/>
  <c r="AL7" i="1"/>
  <c r="AI7" i="1"/>
  <c r="AD7" i="1"/>
  <c r="AF7" i="1" s="1"/>
  <c r="AJ7" i="1" s="1"/>
  <c r="AB7" i="1"/>
  <c r="BB6" i="1"/>
  <c r="AU6" i="1"/>
  <c r="AR6" i="1"/>
  <c r="AP6" i="1"/>
  <c r="AN6" i="1"/>
  <c r="AL6" i="1"/>
  <c r="AV6" i="1" s="1"/>
  <c r="AI6" i="1"/>
  <c r="AD6" i="1"/>
  <c r="AF6" i="1" s="1"/>
  <c r="AJ6" i="1" s="1"/>
  <c r="AB6" i="1"/>
  <c r="T6" i="1"/>
  <c r="BB5" i="1"/>
  <c r="AU5" i="1"/>
  <c r="AR5" i="1"/>
  <c r="AP5" i="1"/>
  <c r="AN5" i="1"/>
  <c r="AL5" i="1"/>
  <c r="AI5" i="1"/>
  <c r="AD5" i="1"/>
  <c r="AF5" i="1" s="1"/>
  <c r="AJ5" i="1" s="1"/>
  <c r="AB5" i="1"/>
  <c r="T5" i="1"/>
  <c r="BB4" i="1"/>
  <c r="AU4" i="1"/>
  <c r="AR4" i="1"/>
  <c r="AP4" i="1"/>
  <c r="AN4" i="1"/>
  <c r="AL4" i="1"/>
  <c r="AV4" i="1" s="1"/>
  <c r="AI4" i="1"/>
  <c r="AD4" i="1"/>
  <c r="AF4" i="1" s="1"/>
  <c r="AJ4" i="1" s="1"/>
  <c r="AB4" i="1"/>
  <c r="T4" i="1"/>
  <c r="BB3" i="1"/>
  <c r="AU3" i="1"/>
  <c r="AR3" i="1"/>
  <c r="AP3" i="1"/>
  <c r="AN3" i="1"/>
  <c r="AL3" i="1"/>
  <c r="AI3" i="1"/>
  <c r="AD3" i="1"/>
  <c r="AF3" i="1" s="1"/>
  <c r="AJ3" i="1" s="1"/>
  <c r="AB3" i="1"/>
  <c r="BB2" i="1"/>
  <c r="AU2" i="1"/>
  <c r="AR2" i="1"/>
  <c r="AP2" i="1"/>
  <c r="AN2" i="1"/>
  <c r="AL2" i="1"/>
  <c r="AV2" i="1" s="1"/>
  <c r="AI2" i="1"/>
  <c r="AD2" i="1"/>
  <c r="AF2" i="1" s="1"/>
  <c r="AJ2" i="1" s="1"/>
  <c r="AB2" i="1"/>
  <c r="AV16" i="1" l="1"/>
  <c r="AV3" i="1"/>
  <c r="AW6" i="1"/>
  <c r="AW8" i="1"/>
  <c r="BA8" i="1" s="1"/>
  <c r="AV9" i="1"/>
  <c r="AV11" i="1"/>
  <c r="AW14" i="1"/>
  <c r="AV15" i="1"/>
  <c r="AW15" i="1" s="1"/>
  <c r="AW16" i="1"/>
  <c r="AV17" i="1"/>
  <c r="AW18" i="1"/>
  <c r="AV19" i="1"/>
  <c r="AW19" i="1" s="1"/>
  <c r="AW20" i="1"/>
  <c r="AV21" i="1"/>
  <c r="AW22" i="1"/>
  <c r="AV23" i="1"/>
  <c r="AW23" i="1" s="1"/>
  <c r="AW2" i="1"/>
  <c r="AW4" i="1"/>
  <c r="AV5" i="1"/>
  <c r="AV7" i="1"/>
  <c r="AW7" i="1" s="1"/>
  <c r="AW10" i="1"/>
  <c r="AW12" i="1"/>
  <c r="BA12" i="1" s="1"/>
  <c r="AV13" i="1"/>
  <c r="AX2" i="1"/>
  <c r="BA2" i="1"/>
  <c r="AX6" i="1"/>
  <c r="BA6" i="1"/>
  <c r="AX12" i="1"/>
  <c r="AX14" i="1"/>
  <c r="BA14" i="1"/>
  <c r="AX18" i="1"/>
  <c r="BA18" i="1"/>
  <c r="AW3" i="1"/>
  <c r="AW13" i="1"/>
  <c r="AW17" i="1"/>
  <c r="AX4" i="1"/>
  <c r="BA4" i="1"/>
  <c r="AX10" i="1"/>
  <c r="BA10" i="1"/>
  <c r="AX16" i="1"/>
  <c r="BA16" i="1"/>
  <c r="AX20" i="1"/>
  <c r="BA20" i="1"/>
  <c r="AX22" i="1"/>
  <c r="BA22" i="1"/>
  <c r="AW5" i="1"/>
  <c r="AW9" i="1"/>
  <c r="AW11" i="1"/>
  <c r="AW21" i="1"/>
  <c r="AX8" i="1" l="1"/>
  <c r="AX5" i="1"/>
  <c r="BA5" i="1"/>
  <c r="AX13" i="1"/>
  <c r="BA13" i="1"/>
  <c r="AX15" i="1"/>
  <c r="BA15" i="1"/>
  <c r="BA23" i="1"/>
  <c r="AX23" i="1"/>
  <c r="AX7" i="1"/>
  <c r="BA7" i="1"/>
  <c r="AX17" i="1"/>
  <c r="BA17" i="1"/>
  <c r="AX21" i="1"/>
  <c r="BA21" i="1"/>
  <c r="AX11" i="1"/>
  <c r="BA11" i="1"/>
  <c r="AX19" i="1"/>
  <c r="BA19" i="1"/>
  <c r="AX3" i="1"/>
  <c r="BA3" i="1"/>
  <c r="AX9" i="1"/>
  <c r="BA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<sst xmlns="http://schemas.openxmlformats.org/spreadsheetml/2006/main" count="362" uniqueCount="118">
  <si>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</si>
  <si>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</si>
  <si>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</si>
  <si>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</si>
  <si>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</si>
  <si>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</si>
  <si>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</si>
  <si>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</si>
  <si>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  <phoneticPr fontId="5" type="noConversion"/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</si>
  <si>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</si>
  <si>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</si>
  <si>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</si>
  <si>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</si>
  <si>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</si>
  <si>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</si>
  <si>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</si>
  <si>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</si>
  <si>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</si>
  <si>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</si>
  <si>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</si>
  <si>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</si>
  <si>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</si>
  <si>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</si>
  <si>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</si>
  <si>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</si>
  <si>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</si>
  <si>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</si>
  <si>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</si>
  <si>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</si>
  <si>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</si>
  <si>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</si>
  <si>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</si>
  <si>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</si>
  <si>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</si>
  <si>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</si>
  <si>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</si>
  <si>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</si>
  <si>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</si>
  <si>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</si>
  <si>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</si>
  <si>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</si>
  <si>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</si>
  <si>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</si>
  <si>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</si>
  <si>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</si>
  <si>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</si>
  <si>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</si>
  <si>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</si>
  <si>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</si>
  <si>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</si>
  <si>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</si>
  <si>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</si>
  <si>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</si>
  <si>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</si>
  <si>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</si>
  <si>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</si>
  <si>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</si>
  <si>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 Cool</t>
    <phoneticPr fontId="5" type="noConversion"/>
  </si>
  <si>
    <t>100% polyester 4PC  MF Sheets</t>
    <phoneticPr fontId="5" type="noConversion"/>
  </si>
  <si>
    <t>100% polyester  85G 4PC SERTA  Microfiber Sheets COOLING</t>
    <phoneticPr fontId="5" type="noConversion"/>
  </si>
  <si>
    <t>100% polyester, Solid</t>
    <phoneticPr fontId="5" type="noConversion"/>
  </si>
  <si>
    <t>TWIN: 66X96"/21x30"(2)/39X75"+13"</t>
  </si>
  <si>
    <t>WHITE</t>
    <phoneticPr fontId="5" type="noConversion"/>
  </si>
  <si>
    <t>SH20-0699</t>
    <phoneticPr fontId="5" type="noConversion"/>
  </si>
  <si>
    <t>Set</t>
  </si>
  <si>
    <t>Normal</t>
  </si>
  <si>
    <t>6302.32.2040</t>
  </si>
  <si>
    <t>100% polyester 6PC  MF Sheets</t>
    <phoneticPr fontId="5" type="noConversion"/>
  </si>
  <si>
    <t>100% polyester 6PC  MF Sheets</t>
    <phoneticPr fontId="5" type="noConversion"/>
  </si>
  <si>
    <t>100% polyester  85G 6PC SERTA  Microfiber Sheets COOLING</t>
    <phoneticPr fontId="5" type="noConversion"/>
  </si>
  <si>
    <t>FULL: 81X96"/21x30"(4)/54X75"+13"</t>
  </si>
  <si>
    <t>SH20-0700</t>
  </si>
  <si>
    <t>QUEEN: 90x102"/21x30"(4)/60x80"+16"</t>
  </si>
  <si>
    <t>SH20-0701</t>
  </si>
  <si>
    <t>CELESTIAL BLUE</t>
    <phoneticPr fontId="5" type="noConversion"/>
  </si>
  <si>
    <t>SH20-0702</t>
  </si>
  <si>
    <t>100% polyester, Solid</t>
    <phoneticPr fontId="5" type="noConversion"/>
  </si>
  <si>
    <t>ALLOY</t>
    <phoneticPr fontId="5" type="noConversion"/>
  </si>
  <si>
    <t>SH20-0703</t>
  </si>
  <si>
    <t>Simply Comfy Cool</t>
    <phoneticPr fontId="5" type="noConversion"/>
  </si>
  <si>
    <t>KING: 108x102"/21x40"(4)/78x80"+16"</t>
  </si>
  <si>
    <t>SH20-0704</t>
  </si>
  <si>
    <t>C-KING: 108x102"/21x40"(4)/72x84"+16"</t>
  </si>
  <si>
    <t>SH20-0705</t>
  </si>
  <si>
    <t>QUIET GRAY</t>
    <phoneticPr fontId="5" type="noConversion"/>
  </si>
  <si>
    <t>SH20-0706</t>
  </si>
  <si>
    <t>SH20-0707</t>
  </si>
  <si>
    <t>QUIET GRAY</t>
    <phoneticPr fontId="5" type="noConversion"/>
  </si>
  <si>
    <t>SH20-0708</t>
  </si>
  <si>
    <t xml:space="preserve">SLATE </t>
    <phoneticPr fontId="5" type="noConversion"/>
  </si>
  <si>
    <t>SH20-0709</t>
  </si>
  <si>
    <t>BIJOU BLUE</t>
    <phoneticPr fontId="5" type="noConversion"/>
  </si>
  <si>
    <t>SH20-0710</t>
  </si>
  <si>
    <t>SH20-0711</t>
  </si>
  <si>
    <t>100% polyester  85G 6PC SERTA  Microfiber Sheets COOLING</t>
    <phoneticPr fontId="5" type="noConversion"/>
  </si>
  <si>
    <t>SH20-0712</t>
  </si>
  <si>
    <t>PILLOWCASE</t>
  </si>
  <si>
    <t xml:space="preserve">100% polyester 2pc MF Pillowcases  </t>
    <phoneticPr fontId="5" type="noConversion"/>
  </si>
  <si>
    <t xml:space="preserve">100% polyester  85gsm 2pc Microfiber Pillowcases  </t>
    <phoneticPr fontId="5" type="noConversion"/>
  </si>
  <si>
    <t>SPC: 21x30"(2)</t>
  </si>
  <si>
    <t>WHITE</t>
  </si>
  <si>
    <t>SH21-0713</t>
    <phoneticPr fontId="5" type="noConversion"/>
  </si>
  <si>
    <t>6302.32.2020</t>
  </si>
  <si>
    <t xml:space="preserve">100% polyester 2pc MF Pillowcases  </t>
    <phoneticPr fontId="5" type="noConversion"/>
  </si>
  <si>
    <t xml:space="preserve">100% polyester  85gsm 2pc Microfiber Pillowcases  </t>
    <phoneticPr fontId="5" type="noConversion"/>
  </si>
  <si>
    <t>CELESTIAL BLUE</t>
  </si>
  <si>
    <t>SH21-0714</t>
  </si>
  <si>
    <t>ALLOY</t>
  </si>
  <si>
    <t>SH21-0715</t>
  </si>
  <si>
    <t>100% polyester  85gsm 2pc Microfiber Pillowcases</t>
  </si>
  <si>
    <t>QUIET GRAY</t>
  </si>
  <si>
    <t>SH21-0716</t>
  </si>
  <si>
    <t>BIJOU BLUE</t>
  </si>
  <si>
    <t>SH21-0717</t>
  </si>
  <si>
    <t>KPC: 21x40"(2)</t>
  </si>
  <si>
    <t>SH21-0718</t>
  </si>
  <si>
    <t>SH21-0719</t>
  </si>
  <si>
    <t>SH21-0720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</si>
</sst>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"/>
    <numFmt numFmtId="180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6" fillId="5" borderId="2" xfId="0" applyFont="1" applyFill="1" applyBorder="1"/>
    <xf numFmtId="176" fontId="1" fillId="0" borderId="1" xfId="1" applyNumberFormat="1" applyBorder="1" applyAlignment="1">
      <alignment horizontal="center" wrapText="1"/>
    </xf>
    <xf numFmtId="177" fontId="1" fillId="0" borderId="2" xfId="1" applyNumberFormat="1" applyBorder="1" applyAlignment="1">
      <alignment wrapText="1"/>
    </xf>
    <xf numFmtId="0" fontId="6" fillId="8" borderId="2" xfId="3" applyFill="1" applyBorder="1" applyAlignment="1">
      <alignment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/>
    <xf numFmtId="1" fontId="1" fillId="0" borderId="2" xfId="1" applyNumberFormat="1" applyBorder="1"/>
    <xf numFmtId="3" fontId="1" fillId="0" borderId="2" xfId="1" applyNumberFormat="1" applyBorder="1"/>
    <xf numFmtId="180" fontId="1" fillId="0" borderId="2" xfId="1" applyNumberFormat="1" applyBorder="1"/>
    <xf numFmtId="176" fontId="1" fillId="0" borderId="2" xfId="1" applyNumberFormat="1" applyBorder="1"/>
    <xf numFmtId="10" fontId="1" fillId="0" borderId="2" xfId="1" applyNumberFormat="1" applyBorder="1"/>
    <xf numFmtId="10" fontId="0" fillId="0" borderId="2" xfId="4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9-23-2025%20Commit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JAN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3"/>
  <sheetViews>
    <sheetView tabSelected="1" topLeftCell="K1" zoomScale="78" zoomScaleNormal="99" workbookViewId="0">
      <selection activeCell="T21" sqref="T2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6.5703125" style="2" customWidth="1"/>
    <col min="7" max="7" width="15.5703125" style="2" customWidth="1"/>
    <col min="8" max="8" width="20.28515625" style="2" bestFit="1" customWidth="1"/>
    <col min="9" max="9" width="33.85546875" style="2" customWidth="1"/>
    <col min="10" max="10" width="35.28515625" style="2" customWidth="1"/>
    <col min="11" max="11" width="54.7109375" style="2" customWidth="1"/>
    <col min="12" max="12" width="20.140625" style="2" customWidth="1"/>
    <col min="13" max="13" width="37.42578125" style="2" customWidth="1"/>
    <col min="14" max="14" width="20.5703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3" customWidth="1"/>
    <col min="24" max="24" width="8.7109375" style="43" customWidth="1"/>
    <col min="25" max="25" width="7.140625" style="43" customWidth="1"/>
    <col min="26" max="26" width="9" style="44" customWidth="1"/>
    <col min="27" max="27" width="6.28515625" style="45" customWidth="1"/>
    <col min="28" max="28" width="10" style="46" customWidth="1"/>
    <col min="29" max="29" width="10" style="44" customWidth="1"/>
    <col min="30" max="30" width="9.85546875" style="45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9.4257812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11" style="4" customWidth="1"/>
    <col min="42" max="42" width="9.28515625" style="3" customWidth="1"/>
    <col min="43" max="43" width="10.140625" style="4" customWidth="1"/>
    <col min="44" max="45" width="9.28515625" style="3" customWidth="1"/>
    <col min="46" max="46" width="9.710937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ht="15" customHeight="1" x14ac:dyDescent="0.25">
      <c r="A2" s="28">
        <v>49</v>
      </c>
      <c r="B2" s="29"/>
      <c r="C2" s="29"/>
      <c r="D2" s="29"/>
      <c r="E2" s="30" t="s">
        <v>54</v>
      </c>
      <c r="F2" s="30" t="s">
        <v>55</v>
      </c>
      <c r="G2" s="30" t="s">
        <v>56</v>
      </c>
      <c r="H2" s="29" t="s">
        <v>57</v>
      </c>
      <c r="I2" s="30" t="s">
        <v>58</v>
      </c>
      <c r="J2" s="30" t="s">
        <v>58</v>
      </c>
      <c r="K2" s="30" t="s">
        <v>59</v>
      </c>
      <c r="L2" s="29" t="s">
        <v>60</v>
      </c>
      <c r="M2" s="30" t="s">
        <v>61</v>
      </c>
      <c r="N2" s="30" t="s">
        <v>62</v>
      </c>
      <c r="O2" s="29"/>
      <c r="P2" s="31" t="s">
        <v>63</v>
      </c>
      <c r="Q2" s="29"/>
      <c r="R2" s="29"/>
      <c r="S2" s="30" t="s">
        <v>64</v>
      </c>
      <c r="T2" s="32">
        <v>3.57</v>
      </c>
      <c r="U2" s="6">
        <v>3.68</v>
      </c>
      <c r="V2" s="30" t="s">
        <v>65</v>
      </c>
      <c r="W2" s="33">
        <v>29</v>
      </c>
      <c r="X2" s="33">
        <v>29</v>
      </c>
      <c r="Y2" s="33">
        <v>28</v>
      </c>
      <c r="Z2" s="34">
        <v>4.3600000000000003</v>
      </c>
      <c r="AA2" s="5">
        <v>4</v>
      </c>
      <c r="AB2" s="35">
        <f t="shared" ref="AB2:AB23" si="0">IF(W2="","",W2*X2*Y2/1000000)</f>
        <v>2.3547999999999999E-2</v>
      </c>
      <c r="AC2" s="36">
        <v>56</v>
      </c>
      <c r="AD2" s="37">
        <f t="shared" ref="AD2:AD23" si="1">IF(AA2="","",AC2/AB2*AA2)</f>
        <v>9512.4851367419742</v>
      </c>
      <c r="AE2" s="38">
        <v>3500</v>
      </c>
      <c r="AF2" s="6">
        <f t="shared" ref="AF2:AF23" si="2">IF(ISERROR(AE2/AD2),"",AE2/AD2)</f>
        <v>0.36793749999999997</v>
      </c>
      <c r="AG2" s="29" t="s">
        <v>66</v>
      </c>
      <c r="AH2" s="39">
        <v>0.41399999999999998</v>
      </c>
      <c r="AI2" s="40">
        <f t="shared" ref="AI2:AI23" si="3">IF(ISERROR(U2*AH2),"",U2*AH2)</f>
        <v>1.52352</v>
      </c>
      <c r="AJ2" s="40">
        <f t="shared" ref="AJ2:AJ23" si="4">IF(ISERROR(U2+AF2+AI2),"",U2+AF2+AI2)</f>
        <v>5.5714574999999993</v>
      </c>
      <c r="AK2" s="41">
        <v>0</v>
      </c>
      <c r="AL2" s="6">
        <f t="shared" ref="AL2:AL23" si="5">IF(ISERROR(AY2*AK2),"",AY2*AK2)</f>
        <v>0</v>
      </c>
      <c r="AM2" s="41">
        <v>0</v>
      </c>
      <c r="AN2" s="6">
        <f t="shared" ref="AN2:AN23" si="6">IF(ISERROR(AY2*AM2),"",AY2*AM2)</f>
        <v>0</v>
      </c>
      <c r="AO2" s="41">
        <v>5.5E-2</v>
      </c>
      <c r="AP2" s="40">
        <f t="shared" ref="AP2:AP23" si="7">IF(ISERROR(AY2*AO2),"",AY2*AO2)</f>
        <v>0.43725000000000003</v>
      </c>
      <c r="AQ2" s="41">
        <v>0</v>
      </c>
      <c r="AR2" s="40">
        <f t="shared" ref="AR2:AR23" si="8">IF(ISERROR(U2*AQ2),"",U2*AQ2)</f>
        <v>0</v>
      </c>
      <c r="AS2" s="40">
        <v>0</v>
      </c>
      <c r="AT2" s="41">
        <v>0</v>
      </c>
      <c r="AU2" s="40">
        <f t="shared" ref="AU2:AU23" si="9">IF(ISERROR(AY2*AT2),"",AY2*AT2)</f>
        <v>0</v>
      </c>
      <c r="AV2" s="40">
        <f t="shared" ref="AV2:AV23" si="10">IF(ISERROR(AL2+AN2+AP2+AR2+AU2),"",AL2+AN2+AP2+AR2+AU2)</f>
        <v>0.43725000000000003</v>
      </c>
      <c r="AW2" s="6">
        <f t="shared" ref="AW2:AW23" si="11">IF(ISERROR(AJ2+AV2),"",AJ2+AV2)</f>
        <v>6.008707499999999</v>
      </c>
      <c r="AX2" s="42">
        <f t="shared" ref="AX2:AX23" si="12">IF(ISERROR((AY2-AW2)/AY2),"",(AY2-AW2)/AY2)</f>
        <v>0.24418773584905676</v>
      </c>
      <c r="AY2" s="6">
        <v>7.95</v>
      </c>
      <c r="AZ2" s="5">
        <v>1572</v>
      </c>
      <c r="BA2" s="40">
        <f t="shared" ref="BA2:BA23" si="13">IF(ISERROR(AW2*AZ2),"",AW2*AZ2)</f>
        <v>9445.6881899999989</v>
      </c>
      <c r="BB2" s="40">
        <f t="shared" ref="BB2:BB23" si="14">IF(ISERROR(AY2*AZ2),"",AY2*AZ2)</f>
        <v>12497.4</v>
      </c>
    </row>
    <row r="3" spans="1:54" x14ac:dyDescent="0.25">
      <c r="A3" s="28">
        <v>50</v>
      </c>
      <c r="B3" s="29"/>
      <c r="C3" s="29"/>
      <c r="D3" s="29"/>
      <c r="E3" s="30" t="s">
        <v>54</v>
      </c>
      <c r="F3" s="30" t="s">
        <v>55</v>
      </c>
      <c r="G3" s="30" t="s">
        <v>56</v>
      </c>
      <c r="H3" s="29" t="s">
        <v>57</v>
      </c>
      <c r="I3" s="30" t="s">
        <v>67</v>
      </c>
      <c r="J3" s="30" t="s">
        <v>68</v>
      </c>
      <c r="K3" s="30" t="s">
        <v>69</v>
      </c>
      <c r="L3" s="29" t="s">
        <v>60</v>
      </c>
      <c r="M3" s="30" t="s">
        <v>70</v>
      </c>
      <c r="N3" s="30" t="s">
        <v>62</v>
      </c>
      <c r="O3" s="29"/>
      <c r="P3" s="31" t="s">
        <v>71</v>
      </c>
      <c r="Q3" s="29"/>
      <c r="R3" s="29"/>
      <c r="S3" s="30" t="s">
        <v>64</v>
      </c>
      <c r="T3" s="32">
        <v>4.37</v>
      </c>
      <c r="U3" s="6">
        <v>4.5</v>
      </c>
      <c r="V3" s="30" t="s">
        <v>65</v>
      </c>
      <c r="W3" s="33">
        <v>29</v>
      </c>
      <c r="X3" s="33">
        <v>29</v>
      </c>
      <c r="Y3" s="33">
        <v>33</v>
      </c>
      <c r="Z3" s="34">
        <v>6.17</v>
      </c>
      <c r="AA3" s="5">
        <v>4</v>
      </c>
      <c r="AB3" s="35">
        <f t="shared" si="0"/>
        <v>2.7753E-2</v>
      </c>
      <c r="AC3" s="36">
        <v>56</v>
      </c>
      <c r="AD3" s="37">
        <f t="shared" si="1"/>
        <v>8071.1995099628866</v>
      </c>
      <c r="AE3" s="38">
        <v>3500</v>
      </c>
      <c r="AF3" s="6">
        <f t="shared" si="2"/>
        <v>0.433640625</v>
      </c>
      <c r="AG3" s="29" t="s">
        <v>66</v>
      </c>
      <c r="AH3" s="39">
        <v>0.41399999999999998</v>
      </c>
      <c r="AI3" s="40">
        <f t="shared" si="3"/>
        <v>1.863</v>
      </c>
      <c r="AJ3" s="40">
        <f t="shared" si="4"/>
        <v>6.7966406250000002</v>
      </c>
      <c r="AK3" s="41">
        <v>0</v>
      </c>
      <c r="AL3" s="6">
        <f t="shared" si="5"/>
        <v>0</v>
      </c>
      <c r="AM3" s="41">
        <v>0</v>
      </c>
      <c r="AN3" s="6">
        <f t="shared" si="6"/>
        <v>0</v>
      </c>
      <c r="AO3" s="41">
        <v>5.5E-2</v>
      </c>
      <c r="AP3" s="40">
        <f t="shared" si="7"/>
        <v>0.53349999999999997</v>
      </c>
      <c r="AQ3" s="41">
        <v>0</v>
      </c>
      <c r="AR3" s="40">
        <f t="shared" si="8"/>
        <v>0</v>
      </c>
      <c r="AS3" s="40">
        <v>0</v>
      </c>
      <c r="AT3" s="41">
        <v>0</v>
      </c>
      <c r="AU3" s="40">
        <f t="shared" si="9"/>
        <v>0</v>
      </c>
      <c r="AV3" s="40">
        <f t="shared" si="10"/>
        <v>0.53349999999999997</v>
      </c>
      <c r="AW3" s="6">
        <f t="shared" si="11"/>
        <v>7.3301406250000003</v>
      </c>
      <c r="AX3" s="42">
        <f t="shared" si="12"/>
        <v>0.24431539948453598</v>
      </c>
      <c r="AY3" s="6">
        <v>9.6999999999999993</v>
      </c>
      <c r="AZ3" s="5">
        <v>1160</v>
      </c>
      <c r="BA3" s="40">
        <f t="shared" si="13"/>
        <v>8502.9631250000002</v>
      </c>
      <c r="BB3" s="40">
        <f t="shared" si="14"/>
        <v>11252</v>
      </c>
    </row>
    <row r="4" spans="1:54" x14ac:dyDescent="0.25">
      <c r="A4" s="28">
        <v>51</v>
      </c>
      <c r="B4" s="29"/>
      <c r="C4" s="29"/>
      <c r="D4" s="29"/>
      <c r="E4" s="30" t="s">
        <v>54</v>
      </c>
      <c r="F4" s="30" t="s">
        <v>55</v>
      </c>
      <c r="G4" s="30" t="s">
        <v>56</v>
      </c>
      <c r="H4" s="29" t="s">
        <v>57</v>
      </c>
      <c r="I4" s="30" t="s">
        <v>68</v>
      </c>
      <c r="J4" s="30" t="s">
        <v>68</v>
      </c>
      <c r="K4" s="30" t="s">
        <v>69</v>
      </c>
      <c r="L4" s="29" t="s">
        <v>60</v>
      </c>
      <c r="M4" s="30" t="s">
        <v>72</v>
      </c>
      <c r="N4" s="30" t="s">
        <v>62</v>
      </c>
      <c r="O4" s="29"/>
      <c r="P4" s="31" t="s">
        <v>73</v>
      </c>
      <c r="Q4" s="29"/>
      <c r="R4" s="29"/>
      <c r="S4" s="30" t="s">
        <v>64</v>
      </c>
      <c r="T4" s="32">
        <f t="shared" ref="T2:T23" si="15">U4*0.97</f>
        <v>4.8499999999999996</v>
      </c>
      <c r="U4" s="6">
        <v>5</v>
      </c>
      <c r="V4" s="30" t="s">
        <v>65</v>
      </c>
      <c r="W4" s="33">
        <v>29</v>
      </c>
      <c r="X4" s="33">
        <v>29</v>
      </c>
      <c r="Y4" s="33">
        <v>39</v>
      </c>
      <c r="Z4" s="34">
        <v>7.04</v>
      </c>
      <c r="AA4" s="5">
        <v>4</v>
      </c>
      <c r="AB4" s="35">
        <f t="shared" si="0"/>
        <v>3.2799000000000002E-2</v>
      </c>
      <c r="AC4" s="36">
        <v>56</v>
      </c>
      <c r="AD4" s="37">
        <f t="shared" si="1"/>
        <v>6829.4765084301343</v>
      </c>
      <c r="AE4" s="38">
        <v>3500</v>
      </c>
      <c r="AF4" s="6">
        <f t="shared" si="2"/>
        <v>0.5124843750000001</v>
      </c>
      <c r="AG4" s="29" t="s">
        <v>66</v>
      </c>
      <c r="AH4" s="39">
        <v>0.41399999999999998</v>
      </c>
      <c r="AI4" s="40">
        <f t="shared" si="3"/>
        <v>2.0699999999999998</v>
      </c>
      <c r="AJ4" s="40">
        <f t="shared" si="4"/>
        <v>7.5824843749999999</v>
      </c>
      <c r="AK4" s="41">
        <v>0</v>
      </c>
      <c r="AL4" s="6">
        <f t="shared" si="5"/>
        <v>0</v>
      </c>
      <c r="AM4" s="41">
        <v>0</v>
      </c>
      <c r="AN4" s="6">
        <f t="shared" si="6"/>
        <v>0</v>
      </c>
      <c r="AO4" s="41">
        <v>5.5E-2</v>
      </c>
      <c r="AP4" s="40">
        <f t="shared" si="7"/>
        <v>0.59400000000000008</v>
      </c>
      <c r="AQ4" s="41">
        <v>0</v>
      </c>
      <c r="AR4" s="40">
        <f t="shared" si="8"/>
        <v>0</v>
      </c>
      <c r="AS4" s="40">
        <v>0</v>
      </c>
      <c r="AT4" s="41">
        <v>0</v>
      </c>
      <c r="AU4" s="40">
        <f t="shared" si="9"/>
        <v>0</v>
      </c>
      <c r="AV4" s="40">
        <f t="shared" si="10"/>
        <v>0.59400000000000008</v>
      </c>
      <c r="AW4" s="6">
        <f t="shared" si="11"/>
        <v>8.1764843749999994</v>
      </c>
      <c r="AX4" s="42">
        <f t="shared" si="12"/>
        <v>0.24291811342592604</v>
      </c>
      <c r="AY4" s="6">
        <v>10.8</v>
      </c>
      <c r="AZ4" s="5">
        <v>1188</v>
      </c>
      <c r="BA4" s="40">
        <f t="shared" si="13"/>
        <v>9713.6634374999994</v>
      </c>
      <c r="BB4" s="40">
        <f t="shared" si="14"/>
        <v>12830.400000000001</v>
      </c>
    </row>
    <row r="5" spans="1:54" x14ac:dyDescent="0.25">
      <c r="A5" s="28">
        <v>52</v>
      </c>
      <c r="B5" s="29"/>
      <c r="C5" s="29"/>
      <c r="D5" s="29"/>
      <c r="E5" s="30" t="s">
        <v>54</v>
      </c>
      <c r="F5" s="30" t="s">
        <v>55</v>
      </c>
      <c r="G5" s="30" t="s">
        <v>56</v>
      </c>
      <c r="H5" s="29" t="s">
        <v>57</v>
      </c>
      <c r="I5" s="30" t="s">
        <v>68</v>
      </c>
      <c r="J5" s="30" t="s">
        <v>68</v>
      </c>
      <c r="K5" s="30" t="s">
        <v>69</v>
      </c>
      <c r="L5" s="29" t="s">
        <v>60</v>
      </c>
      <c r="M5" s="30" t="s">
        <v>72</v>
      </c>
      <c r="N5" s="30" t="s">
        <v>74</v>
      </c>
      <c r="O5" s="29"/>
      <c r="P5" s="31" t="s">
        <v>75</v>
      </c>
      <c r="Q5" s="29"/>
      <c r="R5" s="29"/>
      <c r="S5" s="30" t="s">
        <v>64</v>
      </c>
      <c r="T5" s="32">
        <f t="shared" si="15"/>
        <v>4.8499999999999996</v>
      </c>
      <c r="U5" s="6">
        <v>5</v>
      </c>
      <c r="V5" s="30" t="s">
        <v>65</v>
      </c>
      <c r="W5" s="33">
        <v>29</v>
      </c>
      <c r="X5" s="33">
        <v>29</v>
      </c>
      <c r="Y5" s="33">
        <v>39</v>
      </c>
      <c r="Z5" s="34">
        <v>7.04</v>
      </c>
      <c r="AA5" s="5">
        <v>4</v>
      </c>
      <c r="AB5" s="35">
        <f t="shared" si="0"/>
        <v>3.2799000000000002E-2</v>
      </c>
      <c r="AC5" s="36">
        <v>56</v>
      </c>
      <c r="AD5" s="37">
        <f t="shared" si="1"/>
        <v>6829.4765084301343</v>
      </c>
      <c r="AE5" s="38">
        <v>3500</v>
      </c>
      <c r="AF5" s="6">
        <f t="shared" si="2"/>
        <v>0.5124843750000001</v>
      </c>
      <c r="AG5" s="29" t="s">
        <v>66</v>
      </c>
      <c r="AH5" s="39">
        <v>0.41399999999999998</v>
      </c>
      <c r="AI5" s="40">
        <f t="shared" si="3"/>
        <v>2.0699999999999998</v>
      </c>
      <c r="AJ5" s="40">
        <f t="shared" si="4"/>
        <v>7.5824843749999999</v>
      </c>
      <c r="AK5" s="41">
        <v>0</v>
      </c>
      <c r="AL5" s="6">
        <f t="shared" si="5"/>
        <v>0</v>
      </c>
      <c r="AM5" s="41">
        <v>0</v>
      </c>
      <c r="AN5" s="6">
        <f t="shared" si="6"/>
        <v>0</v>
      </c>
      <c r="AO5" s="41">
        <v>5.5E-2</v>
      </c>
      <c r="AP5" s="40">
        <f t="shared" si="7"/>
        <v>0.59400000000000008</v>
      </c>
      <c r="AQ5" s="41">
        <v>0</v>
      </c>
      <c r="AR5" s="40">
        <f t="shared" si="8"/>
        <v>0</v>
      </c>
      <c r="AS5" s="40">
        <v>0</v>
      </c>
      <c r="AT5" s="41">
        <v>0</v>
      </c>
      <c r="AU5" s="40">
        <f t="shared" si="9"/>
        <v>0</v>
      </c>
      <c r="AV5" s="40">
        <f t="shared" si="10"/>
        <v>0.59400000000000008</v>
      </c>
      <c r="AW5" s="6">
        <f t="shared" si="11"/>
        <v>8.1764843749999994</v>
      </c>
      <c r="AX5" s="42">
        <f t="shared" si="12"/>
        <v>0.24291811342592604</v>
      </c>
      <c r="AY5" s="6">
        <v>10.8</v>
      </c>
      <c r="AZ5" s="5">
        <v>1188</v>
      </c>
      <c r="BA5" s="40">
        <f t="shared" si="13"/>
        <v>9713.6634374999994</v>
      </c>
      <c r="BB5" s="40">
        <f t="shared" si="14"/>
        <v>12830.400000000001</v>
      </c>
    </row>
    <row r="6" spans="1:54" x14ac:dyDescent="0.25">
      <c r="A6" s="28">
        <v>53</v>
      </c>
      <c r="B6" s="29"/>
      <c r="C6" s="29"/>
      <c r="D6" s="29"/>
      <c r="E6" s="30" t="s">
        <v>54</v>
      </c>
      <c r="F6" s="30" t="s">
        <v>55</v>
      </c>
      <c r="G6" s="30" t="s">
        <v>56</v>
      </c>
      <c r="H6" s="29" t="s">
        <v>57</v>
      </c>
      <c r="I6" s="30" t="s">
        <v>68</v>
      </c>
      <c r="J6" s="30" t="s">
        <v>68</v>
      </c>
      <c r="K6" s="30" t="s">
        <v>69</v>
      </c>
      <c r="L6" s="29" t="s">
        <v>76</v>
      </c>
      <c r="M6" s="30" t="s">
        <v>72</v>
      </c>
      <c r="N6" s="30" t="s">
        <v>77</v>
      </c>
      <c r="O6" s="29"/>
      <c r="P6" s="31" t="s">
        <v>78</v>
      </c>
      <c r="Q6" s="29"/>
      <c r="R6" s="29"/>
      <c r="S6" s="30" t="s">
        <v>64</v>
      </c>
      <c r="T6" s="32">
        <f t="shared" si="15"/>
        <v>4.8499999999999996</v>
      </c>
      <c r="U6" s="6">
        <v>5</v>
      </c>
      <c r="V6" s="30" t="s">
        <v>65</v>
      </c>
      <c r="W6" s="33">
        <v>29</v>
      </c>
      <c r="X6" s="33">
        <v>29</v>
      </c>
      <c r="Y6" s="33">
        <v>39</v>
      </c>
      <c r="Z6" s="34">
        <v>7.04</v>
      </c>
      <c r="AA6" s="5">
        <v>4</v>
      </c>
      <c r="AB6" s="35">
        <f t="shared" si="0"/>
        <v>3.2799000000000002E-2</v>
      </c>
      <c r="AC6" s="36">
        <v>56</v>
      </c>
      <c r="AD6" s="37">
        <f t="shared" si="1"/>
        <v>6829.4765084301343</v>
      </c>
      <c r="AE6" s="38">
        <v>3500</v>
      </c>
      <c r="AF6" s="6">
        <f t="shared" si="2"/>
        <v>0.5124843750000001</v>
      </c>
      <c r="AG6" s="29" t="s">
        <v>66</v>
      </c>
      <c r="AH6" s="39">
        <v>0.41399999999999998</v>
      </c>
      <c r="AI6" s="40">
        <f t="shared" si="3"/>
        <v>2.0699999999999998</v>
      </c>
      <c r="AJ6" s="40">
        <f t="shared" si="4"/>
        <v>7.5824843749999999</v>
      </c>
      <c r="AK6" s="41">
        <v>0</v>
      </c>
      <c r="AL6" s="6">
        <f t="shared" si="5"/>
        <v>0</v>
      </c>
      <c r="AM6" s="41">
        <v>0</v>
      </c>
      <c r="AN6" s="6">
        <f t="shared" si="6"/>
        <v>0</v>
      </c>
      <c r="AO6" s="41">
        <v>5.5E-2</v>
      </c>
      <c r="AP6" s="40">
        <f t="shared" si="7"/>
        <v>0.59400000000000008</v>
      </c>
      <c r="AQ6" s="41">
        <v>0</v>
      </c>
      <c r="AR6" s="40">
        <f t="shared" si="8"/>
        <v>0</v>
      </c>
      <c r="AS6" s="40">
        <v>0</v>
      </c>
      <c r="AT6" s="41">
        <v>0</v>
      </c>
      <c r="AU6" s="40">
        <f t="shared" si="9"/>
        <v>0</v>
      </c>
      <c r="AV6" s="40">
        <f t="shared" si="10"/>
        <v>0.59400000000000008</v>
      </c>
      <c r="AW6" s="6">
        <f t="shared" si="11"/>
        <v>8.1764843749999994</v>
      </c>
      <c r="AX6" s="42">
        <f t="shared" si="12"/>
        <v>0.24291811342592604</v>
      </c>
      <c r="AY6" s="6">
        <v>10.8</v>
      </c>
      <c r="AZ6" s="5">
        <v>1188</v>
      </c>
      <c r="BA6" s="40">
        <f t="shared" si="13"/>
        <v>9713.6634374999994</v>
      </c>
      <c r="BB6" s="40">
        <f t="shared" si="14"/>
        <v>12830.400000000001</v>
      </c>
    </row>
    <row r="7" spans="1:54" x14ac:dyDescent="0.25">
      <c r="A7" s="28">
        <v>54</v>
      </c>
      <c r="B7" s="29"/>
      <c r="C7" s="29"/>
      <c r="D7" s="29"/>
      <c r="E7" s="30" t="s">
        <v>54</v>
      </c>
      <c r="F7" s="30" t="s">
        <v>55</v>
      </c>
      <c r="G7" s="30" t="s">
        <v>56</v>
      </c>
      <c r="H7" s="29" t="s">
        <v>79</v>
      </c>
      <c r="I7" s="30" t="s">
        <v>68</v>
      </c>
      <c r="J7" s="30" t="s">
        <v>68</v>
      </c>
      <c r="K7" s="30" t="s">
        <v>69</v>
      </c>
      <c r="L7" s="29" t="s">
        <v>60</v>
      </c>
      <c r="M7" s="30" t="s">
        <v>80</v>
      </c>
      <c r="N7" s="30" t="s">
        <v>62</v>
      </c>
      <c r="O7" s="29"/>
      <c r="P7" s="31" t="s">
        <v>81</v>
      </c>
      <c r="Q7" s="29"/>
      <c r="R7" s="29"/>
      <c r="S7" s="30" t="s">
        <v>64</v>
      </c>
      <c r="T7" s="32">
        <v>5.61</v>
      </c>
      <c r="U7" s="6">
        <v>5.78</v>
      </c>
      <c r="V7" s="30" t="s">
        <v>65</v>
      </c>
      <c r="W7" s="33">
        <v>29</v>
      </c>
      <c r="X7" s="33">
        <v>29</v>
      </c>
      <c r="Y7" s="33">
        <v>45</v>
      </c>
      <c r="Z7" s="34">
        <v>8.3699999999999992</v>
      </c>
      <c r="AA7" s="5">
        <v>4</v>
      </c>
      <c r="AB7" s="35">
        <f t="shared" si="0"/>
        <v>3.7844999999999997E-2</v>
      </c>
      <c r="AC7" s="36">
        <v>56</v>
      </c>
      <c r="AD7" s="37">
        <f t="shared" si="1"/>
        <v>5918.8796406394513</v>
      </c>
      <c r="AE7" s="38">
        <v>3500</v>
      </c>
      <c r="AF7" s="6">
        <f t="shared" si="2"/>
        <v>0.59132812499999987</v>
      </c>
      <c r="AG7" s="29" t="s">
        <v>66</v>
      </c>
      <c r="AH7" s="39">
        <v>0.41399999999999998</v>
      </c>
      <c r="AI7" s="40">
        <f t="shared" si="3"/>
        <v>2.3929200000000002</v>
      </c>
      <c r="AJ7" s="40">
        <f t="shared" si="4"/>
        <v>8.7642481249999999</v>
      </c>
      <c r="AK7" s="41">
        <v>0</v>
      </c>
      <c r="AL7" s="6">
        <f t="shared" si="5"/>
        <v>0</v>
      </c>
      <c r="AM7" s="41">
        <v>0</v>
      </c>
      <c r="AN7" s="6">
        <f t="shared" si="6"/>
        <v>0</v>
      </c>
      <c r="AO7" s="41">
        <v>5.5E-2</v>
      </c>
      <c r="AP7" s="40">
        <f t="shared" si="7"/>
        <v>0.69299999999999995</v>
      </c>
      <c r="AQ7" s="41">
        <v>0</v>
      </c>
      <c r="AR7" s="40">
        <f t="shared" si="8"/>
        <v>0</v>
      </c>
      <c r="AS7" s="40">
        <v>0</v>
      </c>
      <c r="AT7" s="41">
        <v>0</v>
      </c>
      <c r="AU7" s="40">
        <f t="shared" si="9"/>
        <v>0</v>
      </c>
      <c r="AV7" s="40">
        <f t="shared" si="10"/>
        <v>0.69299999999999995</v>
      </c>
      <c r="AW7" s="6">
        <f t="shared" si="11"/>
        <v>9.4572481249999996</v>
      </c>
      <c r="AX7" s="42">
        <f t="shared" si="12"/>
        <v>0.249424751984127</v>
      </c>
      <c r="AY7" s="6">
        <v>12.6</v>
      </c>
      <c r="AZ7" s="5">
        <v>1748</v>
      </c>
      <c r="BA7" s="40">
        <f t="shared" si="13"/>
        <v>16531.269722499997</v>
      </c>
      <c r="BB7" s="40">
        <f t="shared" si="14"/>
        <v>22024.799999999999</v>
      </c>
    </row>
    <row r="8" spans="1:54" x14ac:dyDescent="0.25">
      <c r="A8" s="28">
        <v>55</v>
      </c>
      <c r="B8" s="29"/>
      <c r="C8" s="29"/>
      <c r="D8" s="29"/>
      <c r="E8" s="30" t="s">
        <v>54</v>
      </c>
      <c r="F8" s="30" t="s">
        <v>55</v>
      </c>
      <c r="G8" s="30" t="s">
        <v>56</v>
      </c>
      <c r="H8" s="29" t="s">
        <v>57</v>
      </c>
      <c r="I8" s="30" t="s">
        <v>68</v>
      </c>
      <c r="J8" s="30" t="s">
        <v>68</v>
      </c>
      <c r="K8" s="30" t="s">
        <v>69</v>
      </c>
      <c r="L8" s="29" t="s">
        <v>60</v>
      </c>
      <c r="M8" s="30" t="s">
        <v>82</v>
      </c>
      <c r="N8" s="30" t="s">
        <v>62</v>
      </c>
      <c r="O8" s="29"/>
      <c r="P8" s="31" t="s">
        <v>83</v>
      </c>
      <c r="Q8" s="29"/>
      <c r="R8" s="29"/>
      <c r="S8" s="30" t="s">
        <v>64</v>
      </c>
      <c r="T8" s="32">
        <v>5.7</v>
      </c>
      <c r="U8" s="6">
        <v>5.88</v>
      </c>
      <c r="V8" s="30" t="s">
        <v>65</v>
      </c>
      <c r="W8" s="33">
        <v>29</v>
      </c>
      <c r="X8" s="33">
        <v>29</v>
      </c>
      <c r="Y8" s="33">
        <v>45</v>
      </c>
      <c r="Z8" s="34">
        <v>8.3699999999999992</v>
      </c>
      <c r="AA8" s="5">
        <v>4</v>
      </c>
      <c r="AB8" s="35">
        <f t="shared" si="0"/>
        <v>3.7844999999999997E-2</v>
      </c>
      <c r="AC8" s="36">
        <v>56</v>
      </c>
      <c r="AD8" s="37">
        <f t="shared" si="1"/>
        <v>5918.8796406394513</v>
      </c>
      <c r="AE8" s="38">
        <v>3500</v>
      </c>
      <c r="AF8" s="6">
        <f t="shared" si="2"/>
        <v>0.59132812499999987</v>
      </c>
      <c r="AG8" s="29" t="s">
        <v>66</v>
      </c>
      <c r="AH8" s="39">
        <v>0.41399999999999998</v>
      </c>
      <c r="AI8" s="40">
        <f t="shared" si="3"/>
        <v>2.43432</v>
      </c>
      <c r="AJ8" s="40">
        <f t="shared" si="4"/>
        <v>8.905648124999999</v>
      </c>
      <c r="AK8" s="41">
        <v>0</v>
      </c>
      <c r="AL8" s="6">
        <f t="shared" si="5"/>
        <v>0</v>
      </c>
      <c r="AM8" s="41">
        <v>0</v>
      </c>
      <c r="AN8" s="6">
        <f t="shared" si="6"/>
        <v>0</v>
      </c>
      <c r="AO8" s="41">
        <v>5.5E-2</v>
      </c>
      <c r="AP8" s="40">
        <f t="shared" si="7"/>
        <v>0.69299999999999995</v>
      </c>
      <c r="AQ8" s="41">
        <v>0</v>
      </c>
      <c r="AR8" s="40">
        <f t="shared" si="8"/>
        <v>0</v>
      </c>
      <c r="AS8" s="40">
        <v>0</v>
      </c>
      <c r="AT8" s="41">
        <v>0</v>
      </c>
      <c r="AU8" s="40">
        <f t="shared" si="9"/>
        <v>0</v>
      </c>
      <c r="AV8" s="40">
        <f t="shared" si="10"/>
        <v>0.69299999999999995</v>
      </c>
      <c r="AW8" s="6">
        <f t="shared" si="11"/>
        <v>9.5986481249999986</v>
      </c>
      <c r="AX8" s="42">
        <f t="shared" si="12"/>
        <v>0.23820252976190484</v>
      </c>
      <c r="AY8" s="6">
        <v>12.6</v>
      </c>
      <c r="AZ8" s="5">
        <v>248</v>
      </c>
      <c r="BA8" s="40">
        <f t="shared" si="13"/>
        <v>2380.4647349999996</v>
      </c>
      <c r="BB8" s="40">
        <f t="shared" si="14"/>
        <v>3124.7999999999997</v>
      </c>
    </row>
    <row r="9" spans="1:54" x14ac:dyDescent="0.25">
      <c r="A9" s="28">
        <v>69</v>
      </c>
      <c r="B9" s="29"/>
      <c r="C9" s="29"/>
      <c r="D9" s="29"/>
      <c r="E9" s="30" t="s">
        <v>54</v>
      </c>
      <c r="F9" s="30" t="s">
        <v>55</v>
      </c>
      <c r="G9" s="30" t="s">
        <v>56</v>
      </c>
      <c r="H9" s="29" t="s">
        <v>57</v>
      </c>
      <c r="I9" s="30" t="s">
        <v>58</v>
      </c>
      <c r="J9" s="30" t="s">
        <v>58</v>
      </c>
      <c r="K9" s="30" t="s">
        <v>59</v>
      </c>
      <c r="L9" s="29" t="s">
        <v>60</v>
      </c>
      <c r="M9" s="30" t="s">
        <v>61</v>
      </c>
      <c r="N9" s="30" t="s">
        <v>84</v>
      </c>
      <c r="O9" s="29"/>
      <c r="P9" s="31" t="s">
        <v>85</v>
      </c>
      <c r="Q9" s="29"/>
      <c r="R9" s="29"/>
      <c r="S9" s="30" t="s">
        <v>64</v>
      </c>
      <c r="T9" s="32">
        <v>3.57</v>
      </c>
      <c r="U9" s="6">
        <v>3.68</v>
      </c>
      <c r="V9" s="30" t="s">
        <v>65</v>
      </c>
      <c r="W9" s="33">
        <v>29</v>
      </c>
      <c r="X9" s="33">
        <v>29</v>
      </c>
      <c r="Y9" s="33">
        <v>28</v>
      </c>
      <c r="Z9" s="34">
        <v>4.3600000000000003</v>
      </c>
      <c r="AA9" s="5">
        <v>4</v>
      </c>
      <c r="AB9" s="35">
        <f t="shared" si="0"/>
        <v>2.3547999999999999E-2</v>
      </c>
      <c r="AC9" s="36">
        <v>56</v>
      </c>
      <c r="AD9" s="37">
        <f t="shared" si="1"/>
        <v>9512.4851367419742</v>
      </c>
      <c r="AE9" s="38">
        <v>3500</v>
      </c>
      <c r="AF9" s="6">
        <f t="shared" si="2"/>
        <v>0.36793749999999997</v>
      </c>
      <c r="AG9" s="29" t="s">
        <v>66</v>
      </c>
      <c r="AH9" s="39">
        <v>0.41399999999999998</v>
      </c>
      <c r="AI9" s="40">
        <f t="shared" si="3"/>
        <v>1.52352</v>
      </c>
      <c r="AJ9" s="40">
        <f t="shared" si="4"/>
        <v>5.5714574999999993</v>
      </c>
      <c r="AK9" s="41">
        <v>0</v>
      </c>
      <c r="AL9" s="6">
        <f t="shared" si="5"/>
        <v>0</v>
      </c>
      <c r="AM9" s="41">
        <v>0</v>
      </c>
      <c r="AN9" s="6">
        <f t="shared" si="6"/>
        <v>0</v>
      </c>
      <c r="AO9" s="41">
        <v>5.5E-2</v>
      </c>
      <c r="AP9" s="40">
        <f t="shared" si="7"/>
        <v>0.43725000000000003</v>
      </c>
      <c r="AQ9" s="41">
        <v>0</v>
      </c>
      <c r="AR9" s="40">
        <f t="shared" si="8"/>
        <v>0</v>
      </c>
      <c r="AS9" s="40">
        <v>0</v>
      </c>
      <c r="AT9" s="41">
        <v>0</v>
      </c>
      <c r="AU9" s="40">
        <f t="shared" si="9"/>
        <v>0</v>
      </c>
      <c r="AV9" s="40">
        <f t="shared" si="10"/>
        <v>0.43725000000000003</v>
      </c>
      <c r="AW9" s="6">
        <f t="shared" si="11"/>
        <v>6.008707499999999</v>
      </c>
      <c r="AX9" s="42">
        <f t="shared" si="12"/>
        <v>0.24418773584905676</v>
      </c>
      <c r="AY9" s="6">
        <v>7.95</v>
      </c>
      <c r="AZ9" s="5">
        <v>1572</v>
      </c>
      <c r="BA9" s="40">
        <f t="shared" si="13"/>
        <v>9445.6881899999989</v>
      </c>
      <c r="BB9" s="40">
        <f t="shared" si="14"/>
        <v>12497.4</v>
      </c>
    </row>
    <row r="10" spans="1:54" x14ac:dyDescent="0.25">
      <c r="A10" s="28">
        <v>70</v>
      </c>
      <c r="B10" s="29"/>
      <c r="C10" s="29"/>
      <c r="D10" s="29"/>
      <c r="E10" s="30" t="s">
        <v>54</v>
      </c>
      <c r="F10" s="30" t="s">
        <v>55</v>
      </c>
      <c r="G10" s="30" t="s">
        <v>56</v>
      </c>
      <c r="H10" s="29" t="s">
        <v>57</v>
      </c>
      <c r="I10" s="30" t="s">
        <v>68</v>
      </c>
      <c r="J10" s="30" t="s">
        <v>68</v>
      </c>
      <c r="K10" s="30" t="s">
        <v>69</v>
      </c>
      <c r="L10" s="29" t="s">
        <v>60</v>
      </c>
      <c r="M10" s="30" t="s">
        <v>70</v>
      </c>
      <c r="N10" s="30" t="s">
        <v>84</v>
      </c>
      <c r="O10" s="29"/>
      <c r="P10" s="31" t="s">
        <v>86</v>
      </c>
      <c r="Q10" s="29"/>
      <c r="R10" s="29"/>
      <c r="S10" s="30" t="s">
        <v>64</v>
      </c>
      <c r="T10" s="32">
        <v>4.37</v>
      </c>
      <c r="U10" s="6">
        <v>4.5</v>
      </c>
      <c r="V10" s="30" t="s">
        <v>65</v>
      </c>
      <c r="W10" s="33">
        <v>29</v>
      </c>
      <c r="X10" s="33">
        <v>29</v>
      </c>
      <c r="Y10" s="33">
        <v>33</v>
      </c>
      <c r="Z10" s="34">
        <v>6.17</v>
      </c>
      <c r="AA10" s="5">
        <v>4</v>
      </c>
      <c r="AB10" s="35">
        <f t="shared" si="0"/>
        <v>2.7753E-2</v>
      </c>
      <c r="AC10" s="36">
        <v>56</v>
      </c>
      <c r="AD10" s="37">
        <f t="shared" si="1"/>
        <v>8071.1995099628866</v>
      </c>
      <c r="AE10" s="38">
        <v>3500</v>
      </c>
      <c r="AF10" s="6">
        <f t="shared" si="2"/>
        <v>0.433640625</v>
      </c>
      <c r="AG10" s="29" t="s">
        <v>66</v>
      </c>
      <c r="AH10" s="39">
        <v>0.41399999999999998</v>
      </c>
      <c r="AI10" s="40">
        <f t="shared" si="3"/>
        <v>1.863</v>
      </c>
      <c r="AJ10" s="40">
        <f t="shared" si="4"/>
        <v>6.7966406250000002</v>
      </c>
      <c r="AK10" s="41">
        <v>0</v>
      </c>
      <c r="AL10" s="6">
        <f t="shared" si="5"/>
        <v>0</v>
      </c>
      <c r="AM10" s="41">
        <v>0</v>
      </c>
      <c r="AN10" s="6">
        <f t="shared" si="6"/>
        <v>0</v>
      </c>
      <c r="AO10" s="41">
        <v>5.5E-2</v>
      </c>
      <c r="AP10" s="40">
        <f t="shared" si="7"/>
        <v>0.53349999999999997</v>
      </c>
      <c r="AQ10" s="41">
        <v>0</v>
      </c>
      <c r="AR10" s="40">
        <f t="shared" si="8"/>
        <v>0</v>
      </c>
      <c r="AS10" s="40">
        <v>0</v>
      </c>
      <c r="AT10" s="41">
        <v>0</v>
      </c>
      <c r="AU10" s="40">
        <f t="shared" si="9"/>
        <v>0</v>
      </c>
      <c r="AV10" s="40">
        <f t="shared" si="10"/>
        <v>0.53349999999999997</v>
      </c>
      <c r="AW10" s="6">
        <f t="shared" si="11"/>
        <v>7.3301406250000003</v>
      </c>
      <c r="AX10" s="42">
        <f t="shared" si="12"/>
        <v>0.24431539948453598</v>
      </c>
      <c r="AY10" s="6">
        <v>9.6999999999999993</v>
      </c>
      <c r="AZ10" s="5">
        <v>1160</v>
      </c>
      <c r="BA10" s="40">
        <f t="shared" si="13"/>
        <v>8502.9631250000002</v>
      </c>
      <c r="BB10" s="40">
        <f t="shared" si="14"/>
        <v>11252</v>
      </c>
    </row>
    <row r="11" spans="1:54" x14ac:dyDescent="0.25">
      <c r="A11" s="28">
        <v>71</v>
      </c>
      <c r="B11" s="29"/>
      <c r="C11" s="29"/>
      <c r="D11" s="29"/>
      <c r="E11" s="30" t="s">
        <v>54</v>
      </c>
      <c r="F11" s="30" t="s">
        <v>55</v>
      </c>
      <c r="G11" s="30" t="s">
        <v>56</v>
      </c>
      <c r="H11" s="29" t="s">
        <v>57</v>
      </c>
      <c r="I11" s="30" t="s">
        <v>68</v>
      </c>
      <c r="J11" s="30" t="s">
        <v>68</v>
      </c>
      <c r="K11" s="30" t="s">
        <v>69</v>
      </c>
      <c r="L11" s="29" t="s">
        <v>60</v>
      </c>
      <c r="M11" s="30" t="s">
        <v>72</v>
      </c>
      <c r="N11" s="30" t="s">
        <v>87</v>
      </c>
      <c r="O11" s="29"/>
      <c r="P11" s="31" t="s">
        <v>88</v>
      </c>
      <c r="Q11" s="29"/>
      <c r="R11" s="29"/>
      <c r="S11" s="30" t="s">
        <v>64</v>
      </c>
      <c r="T11" s="32">
        <f t="shared" si="15"/>
        <v>4.8499999999999996</v>
      </c>
      <c r="U11" s="6">
        <v>5</v>
      </c>
      <c r="V11" s="30" t="s">
        <v>65</v>
      </c>
      <c r="W11" s="33">
        <v>29</v>
      </c>
      <c r="X11" s="33">
        <v>29</v>
      </c>
      <c r="Y11" s="33">
        <v>39</v>
      </c>
      <c r="Z11" s="34">
        <v>7.04</v>
      </c>
      <c r="AA11" s="5">
        <v>4</v>
      </c>
      <c r="AB11" s="35">
        <f t="shared" si="0"/>
        <v>3.2799000000000002E-2</v>
      </c>
      <c r="AC11" s="36">
        <v>56</v>
      </c>
      <c r="AD11" s="37">
        <f t="shared" si="1"/>
        <v>6829.4765084301343</v>
      </c>
      <c r="AE11" s="38">
        <v>3500</v>
      </c>
      <c r="AF11" s="6">
        <f t="shared" si="2"/>
        <v>0.5124843750000001</v>
      </c>
      <c r="AG11" s="29" t="s">
        <v>66</v>
      </c>
      <c r="AH11" s="39">
        <v>0.41399999999999998</v>
      </c>
      <c r="AI11" s="40">
        <f t="shared" si="3"/>
        <v>2.0699999999999998</v>
      </c>
      <c r="AJ11" s="40">
        <f t="shared" si="4"/>
        <v>7.5824843749999999</v>
      </c>
      <c r="AK11" s="41">
        <v>0</v>
      </c>
      <c r="AL11" s="6">
        <f t="shared" si="5"/>
        <v>0</v>
      </c>
      <c r="AM11" s="41">
        <v>0</v>
      </c>
      <c r="AN11" s="6">
        <f t="shared" si="6"/>
        <v>0</v>
      </c>
      <c r="AO11" s="41">
        <v>5.5E-2</v>
      </c>
      <c r="AP11" s="40">
        <f t="shared" si="7"/>
        <v>0.59400000000000008</v>
      </c>
      <c r="AQ11" s="41">
        <v>0</v>
      </c>
      <c r="AR11" s="40">
        <f t="shared" si="8"/>
        <v>0</v>
      </c>
      <c r="AS11" s="40">
        <v>0</v>
      </c>
      <c r="AT11" s="41">
        <v>0</v>
      </c>
      <c r="AU11" s="40">
        <f t="shared" si="9"/>
        <v>0</v>
      </c>
      <c r="AV11" s="40">
        <f t="shared" si="10"/>
        <v>0.59400000000000008</v>
      </c>
      <c r="AW11" s="6">
        <f t="shared" si="11"/>
        <v>8.1764843749999994</v>
      </c>
      <c r="AX11" s="42">
        <f t="shared" si="12"/>
        <v>0.24291811342592604</v>
      </c>
      <c r="AY11" s="6">
        <v>10.8</v>
      </c>
      <c r="AZ11" s="5">
        <v>1188</v>
      </c>
      <c r="BA11" s="40">
        <f t="shared" si="13"/>
        <v>9713.6634374999994</v>
      </c>
      <c r="BB11" s="40">
        <f t="shared" si="14"/>
        <v>12830.400000000001</v>
      </c>
    </row>
    <row r="12" spans="1:54" x14ac:dyDescent="0.25">
      <c r="A12" s="28">
        <v>72</v>
      </c>
      <c r="B12" s="29"/>
      <c r="C12" s="29"/>
      <c r="D12" s="29"/>
      <c r="E12" s="30" t="s">
        <v>54</v>
      </c>
      <c r="F12" s="30" t="s">
        <v>55</v>
      </c>
      <c r="G12" s="30" t="s">
        <v>56</v>
      </c>
      <c r="H12" s="29" t="s">
        <v>57</v>
      </c>
      <c r="I12" s="30" t="s">
        <v>68</v>
      </c>
      <c r="J12" s="30" t="s">
        <v>68</v>
      </c>
      <c r="K12" s="30" t="s">
        <v>69</v>
      </c>
      <c r="L12" s="29" t="s">
        <v>60</v>
      </c>
      <c r="M12" s="30" t="s">
        <v>72</v>
      </c>
      <c r="N12" s="30" t="s">
        <v>89</v>
      </c>
      <c r="O12" s="29"/>
      <c r="P12" s="31" t="s">
        <v>90</v>
      </c>
      <c r="Q12" s="29"/>
      <c r="R12" s="29"/>
      <c r="S12" s="30" t="s">
        <v>64</v>
      </c>
      <c r="T12" s="32">
        <f t="shared" si="15"/>
        <v>4.8499999999999996</v>
      </c>
      <c r="U12" s="6">
        <v>5</v>
      </c>
      <c r="V12" s="30" t="s">
        <v>65</v>
      </c>
      <c r="W12" s="33">
        <v>29</v>
      </c>
      <c r="X12" s="33">
        <v>29</v>
      </c>
      <c r="Y12" s="33">
        <v>39</v>
      </c>
      <c r="Z12" s="34">
        <v>7.04</v>
      </c>
      <c r="AA12" s="5">
        <v>4</v>
      </c>
      <c r="AB12" s="35">
        <f t="shared" si="0"/>
        <v>3.2799000000000002E-2</v>
      </c>
      <c r="AC12" s="36">
        <v>56</v>
      </c>
      <c r="AD12" s="37">
        <f t="shared" si="1"/>
        <v>6829.4765084301343</v>
      </c>
      <c r="AE12" s="38">
        <v>3500</v>
      </c>
      <c r="AF12" s="6">
        <f t="shared" si="2"/>
        <v>0.5124843750000001</v>
      </c>
      <c r="AG12" s="29" t="s">
        <v>66</v>
      </c>
      <c r="AH12" s="39">
        <v>0.41399999999999998</v>
      </c>
      <c r="AI12" s="40">
        <f t="shared" si="3"/>
        <v>2.0699999999999998</v>
      </c>
      <c r="AJ12" s="40">
        <f t="shared" si="4"/>
        <v>7.5824843749999999</v>
      </c>
      <c r="AK12" s="41">
        <v>0</v>
      </c>
      <c r="AL12" s="6">
        <f t="shared" si="5"/>
        <v>0</v>
      </c>
      <c r="AM12" s="41">
        <v>0</v>
      </c>
      <c r="AN12" s="6">
        <f t="shared" si="6"/>
        <v>0</v>
      </c>
      <c r="AO12" s="41">
        <v>5.5E-2</v>
      </c>
      <c r="AP12" s="40">
        <f t="shared" si="7"/>
        <v>0.59400000000000008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f t="shared" si="10"/>
        <v>0.59400000000000008</v>
      </c>
      <c r="AW12" s="6">
        <f t="shared" si="11"/>
        <v>8.1764843749999994</v>
      </c>
      <c r="AX12" s="42">
        <f t="shared" si="12"/>
        <v>0.24291811342592604</v>
      </c>
      <c r="AY12" s="6">
        <v>10.8</v>
      </c>
      <c r="AZ12" s="5">
        <v>1188</v>
      </c>
      <c r="BA12" s="40">
        <f t="shared" si="13"/>
        <v>9713.6634374999994</v>
      </c>
      <c r="BB12" s="40">
        <f t="shared" si="14"/>
        <v>12830.400000000001</v>
      </c>
    </row>
    <row r="13" spans="1:54" x14ac:dyDescent="0.25">
      <c r="A13" s="28">
        <v>73</v>
      </c>
      <c r="B13" s="29"/>
      <c r="C13" s="29"/>
      <c r="D13" s="29"/>
      <c r="E13" s="30" t="s">
        <v>54</v>
      </c>
      <c r="F13" s="30" t="s">
        <v>55</v>
      </c>
      <c r="G13" s="30" t="s">
        <v>56</v>
      </c>
      <c r="H13" s="29" t="s">
        <v>79</v>
      </c>
      <c r="I13" s="30" t="s">
        <v>68</v>
      </c>
      <c r="J13" s="30" t="s">
        <v>68</v>
      </c>
      <c r="K13" s="30" t="s">
        <v>69</v>
      </c>
      <c r="L13" s="29" t="s">
        <v>60</v>
      </c>
      <c r="M13" s="30" t="s">
        <v>72</v>
      </c>
      <c r="N13" s="30" t="s">
        <v>91</v>
      </c>
      <c r="O13" s="29"/>
      <c r="P13" s="31" t="s">
        <v>92</v>
      </c>
      <c r="Q13" s="29"/>
      <c r="R13" s="29"/>
      <c r="S13" s="30" t="s">
        <v>64</v>
      </c>
      <c r="T13" s="32">
        <f t="shared" si="15"/>
        <v>4.8499999999999996</v>
      </c>
      <c r="U13" s="6">
        <v>5</v>
      </c>
      <c r="V13" s="30" t="s">
        <v>65</v>
      </c>
      <c r="W13" s="33">
        <v>29</v>
      </c>
      <c r="X13" s="33">
        <v>29</v>
      </c>
      <c r="Y13" s="33">
        <v>39</v>
      </c>
      <c r="Z13" s="34">
        <v>7.04</v>
      </c>
      <c r="AA13" s="5">
        <v>4</v>
      </c>
      <c r="AB13" s="35">
        <f t="shared" si="0"/>
        <v>3.2799000000000002E-2</v>
      </c>
      <c r="AC13" s="36">
        <v>56</v>
      </c>
      <c r="AD13" s="37">
        <f t="shared" si="1"/>
        <v>6829.4765084301343</v>
      </c>
      <c r="AE13" s="38">
        <v>3500</v>
      </c>
      <c r="AF13" s="6">
        <f t="shared" si="2"/>
        <v>0.5124843750000001</v>
      </c>
      <c r="AG13" s="29" t="s">
        <v>66</v>
      </c>
      <c r="AH13" s="39">
        <v>0.41399999999999998</v>
      </c>
      <c r="AI13" s="40">
        <f t="shared" si="3"/>
        <v>2.0699999999999998</v>
      </c>
      <c r="AJ13" s="40">
        <f t="shared" si="4"/>
        <v>7.5824843749999999</v>
      </c>
      <c r="AK13" s="41">
        <v>0</v>
      </c>
      <c r="AL13" s="6">
        <f t="shared" si="5"/>
        <v>0</v>
      </c>
      <c r="AM13" s="41">
        <v>0</v>
      </c>
      <c r="AN13" s="6">
        <f t="shared" si="6"/>
        <v>0</v>
      </c>
      <c r="AO13" s="41">
        <v>5.5E-2</v>
      </c>
      <c r="AP13" s="40">
        <f t="shared" si="7"/>
        <v>0.59400000000000008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f t="shared" si="10"/>
        <v>0.59400000000000008</v>
      </c>
      <c r="AW13" s="6">
        <f t="shared" si="11"/>
        <v>8.1764843749999994</v>
      </c>
      <c r="AX13" s="42">
        <f t="shared" si="12"/>
        <v>0.24291811342592604</v>
      </c>
      <c r="AY13" s="6">
        <v>10.8</v>
      </c>
      <c r="AZ13" s="5">
        <v>1188</v>
      </c>
      <c r="BA13" s="40">
        <f t="shared" si="13"/>
        <v>9713.6634374999994</v>
      </c>
      <c r="BB13" s="40">
        <f t="shared" si="14"/>
        <v>12830.400000000001</v>
      </c>
    </row>
    <row r="14" spans="1:54" x14ac:dyDescent="0.25">
      <c r="A14" s="28">
        <v>74</v>
      </c>
      <c r="B14" s="29"/>
      <c r="C14" s="29"/>
      <c r="D14" s="29"/>
      <c r="E14" s="30" t="s">
        <v>54</v>
      </c>
      <c r="F14" s="30" t="s">
        <v>55</v>
      </c>
      <c r="G14" s="30" t="s">
        <v>56</v>
      </c>
      <c r="H14" s="29" t="s">
        <v>57</v>
      </c>
      <c r="I14" s="30" t="s">
        <v>68</v>
      </c>
      <c r="J14" s="30" t="s">
        <v>68</v>
      </c>
      <c r="K14" s="30" t="s">
        <v>69</v>
      </c>
      <c r="L14" s="29" t="s">
        <v>60</v>
      </c>
      <c r="M14" s="30" t="s">
        <v>80</v>
      </c>
      <c r="N14" s="30" t="s">
        <v>84</v>
      </c>
      <c r="O14" s="29"/>
      <c r="P14" s="31" t="s">
        <v>93</v>
      </c>
      <c r="Q14" s="29"/>
      <c r="R14" s="29"/>
      <c r="S14" s="30" t="s">
        <v>64</v>
      </c>
      <c r="T14" s="32">
        <v>5.64</v>
      </c>
      <c r="U14" s="6">
        <v>5.78</v>
      </c>
      <c r="V14" s="30" t="s">
        <v>65</v>
      </c>
      <c r="W14" s="33">
        <v>29</v>
      </c>
      <c r="X14" s="33">
        <v>29</v>
      </c>
      <c r="Y14" s="33">
        <v>45</v>
      </c>
      <c r="Z14" s="34">
        <v>8.3699999999999992</v>
      </c>
      <c r="AA14" s="5">
        <v>4</v>
      </c>
      <c r="AB14" s="35">
        <f t="shared" si="0"/>
        <v>3.7844999999999997E-2</v>
      </c>
      <c r="AC14" s="36">
        <v>56</v>
      </c>
      <c r="AD14" s="37">
        <f t="shared" si="1"/>
        <v>5918.8796406394513</v>
      </c>
      <c r="AE14" s="38">
        <v>3500</v>
      </c>
      <c r="AF14" s="6">
        <f t="shared" si="2"/>
        <v>0.59132812499999987</v>
      </c>
      <c r="AG14" s="29" t="s">
        <v>66</v>
      </c>
      <c r="AH14" s="39">
        <v>0.41399999999999998</v>
      </c>
      <c r="AI14" s="40">
        <f t="shared" si="3"/>
        <v>2.3929200000000002</v>
      </c>
      <c r="AJ14" s="40">
        <f t="shared" si="4"/>
        <v>8.7642481249999999</v>
      </c>
      <c r="AK14" s="41">
        <v>0</v>
      </c>
      <c r="AL14" s="6">
        <f t="shared" si="5"/>
        <v>0</v>
      </c>
      <c r="AM14" s="41">
        <v>0</v>
      </c>
      <c r="AN14" s="6">
        <f t="shared" si="6"/>
        <v>0</v>
      </c>
      <c r="AO14" s="41">
        <v>5.5E-2</v>
      </c>
      <c r="AP14" s="40">
        <f t="shared" si="7"/>
        <v>0.69299999999999995</v>
      </c>
      <c r="AQ14" s="41">
        <v>0</v>
      </c>
      <c r="AR14" s="40">
        <f t="shared" si="8"/>
        <v>0</v>
      </c>
      <c r="AS14" s="40">
        <v>0</v>
      </c>
      <c r="AT14" s="41">
        <v>0</v>
      </c>
      <c r="AU14" s="40">
        <f t="shared" si="9"/>
        <v>0</v>
      </c>
      <c r="AV14" s="40">
        <f t="shared" si="10"/>
        <v>0.69299999999999995</v>
      </c>
      <c r="AW14" s="6">
        <f t="shared" si="11"/>
        <v>9.4572481249999996</v>
      </c>
      <c r="AX14" s="42">
        <f t="shared" si="12"/>
        <v>0.249424751984127</v>
      </c>
      <c r="AY14" s="6">
        <v>12.6</v>
      </c>
      <c r="AZ14" s="5">
        <v>1748</v>
      </c>
      <c r="BA14" s="40">
        <f t="shared" si="13"/>
        <v>16531.269722499997</v>
      </c>
      <c r="BB14" s="40">
        <f t="shared" si="14"/>
        <v>22024.799999999999</v>
      </c>
    </row>
    <row r="15" spans="1:54" x14ac:dyDescent="0.25">
      <c r="A15" s="28">
        <v>75</v>
      </c>
      <c r="B15" s="29"/>
      <c r="C15" s="29"/>
      <c r="D15" s="29"/>
      <c r="E15" s="30" t="s">
        <v>54</v>
      </c>
      <c r="F15" s="30" t="s">
        <v>55</v>
      </c>
      <c r="G15" s="30" t="s">
        <v>56</v>
      </c>
      <c r="H15" s="29" t="s">
        <v>57</v>
      </c>
      <c r="I15" s="30" t="s">
        <v>68</v>
      </c>
      <c r="J15" s="30" t="s">
        <v>68</v>
      </c>
      <c r="K15" s="30" t="s">
        <v>94</v>
      </c>
      <c r="L15" s="29" t="s">
        <v>60</v>
      </c>
      <c r="M15" s="30" t="s">
        <v>82</v>
      </c>
      <c r="N15" s="30" t="s">
        <v>84</v>
      </c>
      <c r="O15" s="29"/>
      <c r="P15" s="31" t="s">
        <v>95</v>
      </c>
      <c r="Q15" s="29"/>
      <c r="R15" s="29"/>
      <c r="S15" s="30" t="s">
        <v>64</v>
      </c>
      <c r="T15" s="32">
        <v>5.7</v>
      </c>
      <c r="U15" s="6">
        <v>5.88</v>
      </c>
      <c r="V15" s="30" t="s">
        <v>65</v>
      </c>
      <c r="W15" s="33">
        <v>29</v>
      </c>
      <c r="X15" s="33">
        <v>29</v>
      </c>
      <c r="Y15" s="33">
        <v>45</v>
      </c>
      <c r="Z15" s="34">
        <v>8.3699999999999992</v>
      </c>
      <c r="AA15" s="5">
        <v>4</v>
      </c>
      <c r="AB15" s="35">
        <f t="shared" si="0"/>
        <v>3.7844999999999997E-2</v>
      </c>
      <c r="AC15" s="36">
        <v>56</v>
      </c>
      <c r="AD15" s="37">
        <f t="shared" si="1"/>
        <v>5918.8796406394513</v>
      </c>
      <c r="AE15" s="38">
        <v>3500</v>
      </c>
      <c r="AF15" s="6">
        <f t="shared" si="2"/>
        <v>0.59132812499999987</v>
      </c>
      <c r="AG15" s="29" t="s">
        <v>66</v>
      </c>
      <c r="AH15" s="39">
        <v>0.41399999999999998</v>
      </c>
      <c r="AI15" s="40">
        <f t="shared" si="3"/>
        <v>2.43432</v>
      </c>
      <c r="AJ15" s="40">
        <f t="shared" si="4"/>
        <v>8.905648124999999</v>
      </c>
      <c r="AK15" s="41">
        <v>0</v>
      </c>
      <c r="AL15" s="6">
        <f t="shared" si="5"/>
        <v>0</v>
      </c>
      <c r="AM15" s="41">
        <v>0</v>
      </c>
      <c r="AN15" s="6">
        <f t="shared" si="6"/>
        <v>0</v>
      </c>
      <c r="AO15" s="41">
        <v>5.5E-2</v>
      </c>
      <c r="AP15" s="40">
        <f t="shared" si="7"/>
        <v>0.69299999999999995</v>
      </c>
      <c r="AQ15" s="41">
        <v>0</v>
      </c>
      <c r="AR15" s="40">
        <f t="shared" si="8"/>
        <v>0</v>
      </c>
      <c r="AS15" s="40">
        <v>0</v>
      </c>
      <c r="AT15" s="41">
        <v>0</v>
      </c>
      <c r="AU15" s="40">
        <f t="shared" si="9"/>
        <v>0</v>
      </c>
      <c r="AV15" s="40">
        <f t="shared" si="10"/>
        <v>0.69299999999999995</v>
      </c>
      <c r="AW15" s="6">
        <f t="shared" si="11"/>
        <v>9.5986481249999986</v>
      </c>
      <c r="AX15" s="42">
        <f t="shared" si="12"/>
        <v>0.23820252976190484</v>
      </c>
      <c r="AY15" s="6">
        <v>12.6</v>
      </c>
      <c r="AZ15" s="5">
        <v>248</v>
      </c>
      <c r="BA15" s="40">
        <f t="shared" si="13"/>
        <v>2380.4647349999996</v>
      </c>
      <c r="BB15" s="40">
        <f t="shared" si="14"/>
        <v>3124.7999999999997</v>
      </c>
    </row>
    <row r="16" spans="1:54" x14ac:dyDescent="0.25">
      <c r="A16" s="28">
        <v>93</v>
      </c>
      <c r="B16" s="29"/>
      <c r="C16" s="29"/>
      <c r="D16" s="29"/>
      <c r="E16" s="30" t="s">
        <v>54</v>
      </c>
      <c r="F16" s="30" t="s">
        <v>55</v>
      </c>
      <c r="G16" s="30" t="s">
        <v>96</v>
      </c>
      <c r="H16" s="29" t="s">
        <v>57</v>
      </c>
      <c r="I16" s="29" t="s">
        <v>97</v>
      </c>
      <c r="J16" s="29" t="s">
        <v>97</v>
      </c>
      <c r="K16" s="29" t="s">
        <v>98</v>
      </c>
      <c r="L16" s="29" t="s">
        <v>60</v>
      </c>
      <c r="M16" s="29" t="s">
        <v>99</v>
      </c>
      <c r="N16" s="29" t="s">
        <v>100</v>
      </c>
      <c r="O16" s="29"/>
      <c r="P16" s="31" t="s">
        <v>101</v>
      </c>
      <c r="Q16" s="29"/>
      <c r="R16" s="29"/>
      <c r="S16" s="30" t="s">
        <v>64</v>
      </c>
      <c r="T16" s="32">
        <f t="shared" si="15"/>
        <v>0.9506</v>
      </c>
      <c r="U16" s="6">
        <v>0.98</v>
      </c>
      <c r="V16" s="30" t="s">
        <v>65</v>
      </c>
      <c r="W16" s="33">
        <v>30</v>
      </c>
      <c r="X16" s="33">
        <v>24</v>
      </c>
      <c r="Y16" s="33">
        <v>15</v>
      </c>
      <c r="Z16" s="34">
        <v>1.99</v>
      </c>
      <c r="AA16" s="5">
        <v>8</v>
      </c>
      <c r="AB16" s="35">
        <f t="shared" si="0"/>
        <v>1.0800000000000001E-2</v>
      </c>
      <c r="AC16" s="36">
        <v>56</v>
      </c>
      <c r="AD16" s="37">
        <f t="shared" si="1"/>
        <v>41481.481481481482</v>
      </c>
      <c r="AE16" s="38">
        <v>3500</v>
      </c>
      <c r="AF16" s="6">
        <f t="shared" si="2"/>
        <v>8.4375000000000006E-2</v>
      </c>
      <c r="AG16" s="29" t="s">
        <v>102</v>
      </c>
      <c r="AH16" s="39">
        <v>0.41399999999999998</v>
      </c>
      <c r="AI16" s="40">
        <f t="shared" si="3"/>
        <v>0.40571999999999997</v>
      </c>
      <c r="AJ16" s="40">
        <f t="shared" si="4"/>
        <v>1.4700950000000002</v>
      </c>
      <c r="AK16" s="41">
        <v>0</v>
      </c>
      <c r="AL16" s="6">
        <f t="shared" si="5"/>
        <v>0</v>
      </c>
      <c r="AM16" s="41">
        <v>0</v>
      </c>
      <c r="AN16" s="6">
        <f t="shared" si="6"/>
        <v>0</v>
      </c>
      <c r="AO16" s="41">
        <v>5.5E-2</v>
      </c>
      <c r="AP16" s="40">
        <f t="shared" si="7"/>
        <v>0.14244999999999999</v>
      </c>
      <c r="AQ16" s="41">
        <v>0</v>
      </c>
      <c r="AR16" s="40">
        <f t="shared" si="8"/>
        <v>0</v>
      </c>
      <c r="AS16" s="40">
        <v>0</v>
      </c>
      <c r="AT16" s="41">
        <v>0</v>
      </c>
      <c r="AU16" s="40">
        <f t="shared" si="9"/>
        <v>0</v>
      </c>
      <c r="AV16" s="40">
        <f t="shared" si="10"/>
        <v>0.14244999999999999</v>
      </c>
      <c r="AW16" s="6">
        <f t="shared" si="11"/>
        <v>1.6125450000000001</v>
      </c>
      <c r="AX16" s="42">
        <f t="shared" si="12"/>
        <v>0.37739575289575283</v>
      </c>
      <c r="AY16" s="6">
        <v>2.59</v>
      </c>
      <c r="AZ16" s="29">
        <v>4000</v>
      </c>
      <c r="BA16" s="40">
        <f t="shared" si="13"/>
        <v>6450.18</v>
      </c>
      <c r="BB16" s="40">
        <f t="shared" si="14"/>
        <v>10360</v>
      </c>
    </row>
    <row r="17" spans="1:54" x14ac:dyDescent="0.25">
      <c r="A17" s="28">
        <v>94</v>
      </c>
      <c r="B17" s="29"/>
      <c r="C17" s="29"/>
      <c r="D17" s="29"/>
      <c r="E17" s="30" t="s">
        <v>54</v>
      </c>
      <c r="F17" s="30" t="s">
        <v>55</v>
      </c>
      <c r="G17" s="30" t="s">
        <v>96</v>
      </c>
      <c r="H17" s="29" t="s">
        <v>57</v>
      </c>
      <c r="I17" s="29" t="s">
        <v>97</v>
      </c>
      <c r="J17" s="29" t="s">
        <v>103</v>
      </c>
      <c r="K17" s="29" t="s">
        <v>104</v>
      </c>
      <c r="L17" s="29" t="s">
        <v>60</v>
      </c>
      <c r="M17" s="29" t="s">
        <v>99</v>
      </c>
      <c r="N17" s="29" t="s">
        <v>105</v>
      </c>
      <c r="O17" s="29"/>
      <c r="P17" s="31" t="s">
        <v>106</v>
      </c>
      <c r="Q17" s="29"/>
      <c r="R17" s="29"/>
      <c r="S17" s="30" t="s">
        <v>64</v>
      </c>
      <c r="T17" s="32">
        <f t="shared" si="15"/>
        <v>0.9506</v>
      </c>
      <c r="U17" s="6">
        <v>0.98</v>
      </c>
      <c r="V17" s="30" t="s">
        <v>65</v>
      </c>
      <c r="W17" s="33">
        <v>30</v>
      </c>
      <c r="X17" s="33">
        <v>24</v>
      </c>
      <c r="Y17" s="33">
        <v>15</v>
      </c>
      <c r="Z17" s="34">
        <v>1.99</v>
      </c>
      <c r="AA17" s="5">
        <v>8</v>
      </c>
      <c r="AB17" s="35">
        <f t="shared" si="0"/>
        <v>1.0800000000000001E-2</v>
      </c>
      <c r="AC17" s="36">
        <v>56</v>
      </c>
      <c r="AD17" s="37">
        <f t="shared" si="1"/>
        <v>41481.481481481482</v>
      </c>
      <c r="AE17" s="38">
        <v>3500</v>
      </c>
      <c r="AF17" s="6">
        <f t="shared" si="2"/>
        <v>8.4375000000000006E-2</v>
      </c>
      <c r="AG17" s="29" t="s">
        <v>102</v>
      </c>
      <c r="AH17" s="39">
        <v>0.41399999999999998</v>
      </c>
      <c r="AI17" s="40">
        <f t="shared" si="3"/>
        <v>0.40571999999999997</v>
      </c>
      <c r="AJ17" s="40">
        <f t="shared" si="4"/>
        <v>1.4700950000000002</v>
      </c>
      <c r="AK17" s="41">
        <v>0</v>
      </c>
      <c r="AL17" s="6">
        <f t="shared" si="5"/>
        <v>0</v>
      </c>
      <c r="AM17" s="41">
        <v>0</v>
      </c>
      <c r="AN17" s="6">
        <f t="shared" si="6"/>
        <v>0</v>
      </c>
      <c r="AO17" s="41">
        <v>5.5E-2</v>
      </c>
      <c r="AP17" s="40">
        <f t="shared" si="7"/>
        <v>0.14244999999999999</v>
      </c>
      <c r="AQ17" s="41">
        <v>0</v>
      </c>
      <c r="AR17" s="40">
        <f t="shared" si="8"/>
        <v>0</v>
      </c>
      <c r="AS17" s="40">
        <v>0</v>
      </c>
      <c r="AT17" s="41">
        <v>0</v>
      </c>
      <c r="AU17" s="40">
        <f t="shared" si="9"/>
        <v>0</v>
      </c>
      <c r="AV17" s="40">
        <f t="shared" si="10"/>
        <v>0.14244999999999999</v>
      </c>
      <c r="AW17" s="6">
        <f t="shared" si="11"/>
        <v>1.6125450000000001</v>
      </c>
      <c r="AX17" s="42">
        <f t="shared" si="12"/>
        <v>0.37739575289575283</v>
      </c>
      <c r="AY17" s="6">
        <v>2.59</v>
      </c>
      <c r="AZ17" s="29">
        <v>2400</v>
      </c>
      <c r="BA17" s="40">
        <f t="shared" si="13"/>
        <v>3870.1080000000002</v>
      </c>
      <c r="BB17" s="40">
        <f t="shared" si="14"/>
        <v>6216</v>
      </c>
    </row>
    <row r="18" spans="1:54" x14ac:dyDescent="0.25">
      <c r="A18" s="28">
        <v>95</v>
      </c>
      <c r="B18" s="29"/>
      <c r="C18" s="29"/>
      <c r="D18" s="29"/>
      <c r="E18" s="30" t="s">
        <v>54</v>
      </c>
      <c r="F18" s="30" t="s">
        <v>55</v>
      </c>
      <c r="G18" s="30" t="s">
        <v>96</v>
      </c>
      <c r="H18" s="29" t="s">
        <v>57</v>
      </c>
      <c r="I18" s="29" t="s">
        <v>97</v>
      </c>
      <c r="J18" s="29" t="s">
        <v>97</v>
      </c>
      <c r="K18" s="29" t="s">
        <v>98</v>
      </c>
      <c r="L18" s="29" t="s">
        <v>60</v>
      </c>
      <c r="M18" s="29" t="s">
        <v>99</v>
      </c>
      <c r="N18" s="29" t="s">
        <v>107</v>
      </c>
      <c r="O18" s="29"/>
      <c r="P18" s="31" t="s">
        <v>108</v>
      </c>
      <c r="Q18" s="29"/>
      <c r="R18" s="29"/>
      <c r="S18" s="30" t="s">
        <v>64</v>
      </c>
      <c r="T18" s="32">
        <f t="shared" si="15"/>
        <v>0.9506</v>
      </c>
      <c r="U18" s="6">
        <v>0.98</v>
      </c>
      <c r="V18" s="30" t="s">
        <v>65</v>
      </c>
      <c r="W18" s="33">
        <v>30</v>
      </c>
      <c r="X18" s="33">
        <v>24</v>
      </c>
      <c r="Y18" s="33">
        <v>15</v>
      </c>
      <c r="Z18" s="34">
        <v>1.99</v>
      </c>
      <c r="AA18" s="5">
        <v>8</v>
      </c>
      <c r="AB18" s="35">
        <f t="shared" si="0"/>
        <v>1.0800000000000001E-2</v>
      </c>
      <c r="AC18" s="36">
        <v>56</v>
      </c>
      <c r="AD18" s="37">
        <f t="shared" si="1"/>
        <v>41481.481481481482</v>
      </c>
      <c r="AE18" s="38">
        <v>3500</v>
      </c>
      <c r="AF18" s="6">
        <f t="shared" si="2"/>
        <v>8.4375000000000006E-2</v>
      </c>
      <c r="AG18" s="29" t="s">
        <v>102</v>
      </c>
      <c r="AH18" s="39">
        <v>0.41399999999999998</v>
      </c>
      <c r="AI18" s="40">
        <f t="shared" si="3"/>
        <v>0.40571999999999997</v>
      </c>
      <c r="AJ18" s="40">
        <f t="shared" si="4"/>
        <v>1.4700950000000002</v>
      </c>
      <c r="AK18" s="41">
        <v>0</v>
      </c>
      <c r="AL18" s="6">
        <f t="shared" si="5"/>
        <v>0</v>
      </c>
      <c r="AM18" s="41">
        <v>0</v>
      </c>
      <c r="AN18" s="6">
        <f t="shared" si="6"/>
        <v>0</v>
      </c>
      <c r="AO18" s="41">
        <v>5.5E-2</v>
      </c>
      <c r="AP18" s="40">
        <f t="shared" si="7"/>
        <v>0.14244999999999999</v>
      </c>
      <c r="AQ18" s="41">
        <v>0</v>
      </c>
      <c r="AR18" s="40">
        <f t="shared" si="8"/>
        <v>0</v>
      </c>
      <c r="AS18" s="40">
        <v>0</v>
      </c>
      <c r="AT18" s="41">
        <v>0</v>
      </c>
      <c r="AU18" s="40">
        <f t="shared" si="9"/>
        <v>0</v>
      </c>
      <c r="AV18" s="40">
        <f t="shared" si="10"/>
        <v>0.14244999999999999</v>
      </c>
      <c r="AW18" s="6">
        <f t="shared" si="11"/>
        <v>1.6125450000000001</v>
      </c>
      <c r="AX18" s="42">
        <f t="shared" si="12"/>
        <v>0.37739575289575283</v>
      </c>
      <c r="AY18" s="6">
        <v>2.59</v>
      </c>
      <c r="AZ18" s="29">
        <v>2400</v>
      </c>
      <c r="BA18" s="40">
        <f t="shared" si="13"/>
        <v>3870.1080000000002</v>
      </c>
      <c r="BB18" s="40">
        <f t="shared" si="14"/>
        <v>6216</v>
      </c>
    </row>
    <row r="19" spans="1:54" x14ac:dyDescent="0.25">
      <c r="A19" s="28">
        <v>96</v>
      </c>
      <c r="B19" s="29"/>
      <c r="C19" s="29"/>
      <c r="D19" s="29"/>
      <c r="E19" s="30" t="s">
        <v>54</v>
      </c>
      <c r="F19" s="30" t="s">
        <v>55</v>
      </c>
      <c r="G19" s="30" t="s">
        <v>96</v>
      </c>
      <c r="H19" s="29" t="s">
        <v>57</v>
      </c>
      <c r="I19" s="29" t="s">
        <v>97</v>
      </c>
      <c r="J19" s="29" t="s">
        <v>97</v>
      </c>
      <c r="K19" s="29" t="s">
        <v>109</v>
      </c>
      <c r="L19" s="29" t="s">
        <v>60</v>
      </c>
      <c r="M19" s="29" t="s">
        <v>99</v>
      </c>
      <c r="N19" s="29" t="s">
        <v>110</v>
      </c>
      <c r="O19" s="29"/>
      <c r="P19" s="31" t="s">
        <v>111</v>
      </c>
      <c r="Q19" s="29"/>
      <c r="R19" s="29"/>
      <c r="S19" s="30" t="s">
        <v>64</v>
      </c>
      <c r="T19" s="32">
        <f t="shared" si="15"/>
        <v>0.9506</v>
      </c>
      <c r="U19" s="6">
        <v>0.98</v>
      </c>
      <c r="V19" s="30" t="s">
        <v>65</v>
      </c>
      <c r="W19" s="33">
        <v>30</v>
      </c>
      <c r="X19" s="33">
        <v>24</v>
      </c>
      <c r="Y19" s="33">
        <v>15</v>
      </c>
      <c r="Z19" s="34">
        <v>1.99</v>
      </c>
      <c r="AA19" s="5">
        <v>8</v>
      </c>
      <c r="AB19" s="35">
        <f t="shared" si="0"/>
        <v>1.0800000000000001E-2</v>
      </c>
      <c r="AC19" s="36">
        <v>56</v>
      </c>
      <c r="AD19" s="37">
        <f t="shared" si="1"/>
        <v>41481.481481481482</v>
      </c>
      <c r="AE19" s="38">
        <v>3500</v>
      </c>
      <c r="AF19" s="6">
        <f t="shared" si="2"/>
        <v>8.4375000000000006E-2</v>
      </c>
      <c r="AG19" s="29" t="s">
        <v>102</v>
      </c>
      <c r="AH19" s="39">
        <v>0.41399999999999998</v>
      </c>
      <c r="AI19" s="40">
        <f t="shared" si="3"/>
        <v>0.40571999999999997</v>
      </c>
      <c r="AJ19" s="40">
        <f t="shared" si="4"/>
        <v>1.4700950000000002</v>
      </c>
      <c r="AK19" s="41">
        <v>0</v>
      </c>
      <c r="AL19" s="6">
        <f t="shared" si="5"/>
        <v>0</v>
      </c>
      <c r="AM19" s="41">
        <v>0</v>
      </c>
      <c r="AN19" s="6">
        <f t="shared" si="6"/>
        <v>0</v>
      </c>
      <c r="AO19" s="41">
        <v>5.5E-2</v>
      </c>
      <c r="AP19" s="40">
        <f t="shared" si="7"/>
        <v>0.14244999999999999</v>
      </c>
      <c r="AQ19" s="41">
        <v>0</v>
      </c>
      <c r="AR19" s="40">
        <f t="shared" si="8"/>
        <v>0</v>
      </c>
      <c r="AS19" s="40">
        <v>0</v>
      </c>
      <c r="AT19" s="41">
        <v>0</v>
      </c>
      <c r="AU19" s="40">
        <f t="shared" si="9"/>
        <v>0</v>
      </c>
      <c r="AV19" s="40">
        <f t="shared" si="10"/>
        <v>0.14244999999999999</v>
      </c>
      <c r="AW19" s="6">
        <f t="shared" si="11"/>
        <v>1.6125450000000001</v>
      </c>
      <c r="AX19" s="42">
        <f t="shared" si="12"/>
        <v>0.37739575289575283</v>
      </c>
      <c r="AY19" s="6">
        <v>2.59</v>
      </c>
      <c r="AZ19" s="29">
        <v>2400</v>
      </c>
      <c r="BA19" s="40">
        <f t="shared" si="13"/>
        <v>3870.1080000000002</v>
      </c>
      <c r="BB19" s="40">
        <f t="shared" si="14"/>
        <v>6216</v>
      </c>
    </row>
    <row r="20" spans="1:54" x14ac:dyDescent="0.25">
      <c r="A20" s="28">
        <v>97</v>
      </c>
      <c r="B20" s="29"/>
      <c r="C20" s="29"/>
      <c r="D20" s="29"/>
      <c r="E20" s="30" t="s">
        <v>54</v>
      </c>
      <c r="F20" s="30" t="s">
        <v>55</v>
      </c>
      <c r="G20" s="30" t="s">
        <v>96</v>
      </c>
      <c r="H20" s="29" t="s">
        <v>57</v>
      </c>
      <c r="I20" s="29" t="s">
        <v>97</v>
      </c>
      <c r="J20" s="29" t="s">
        <v>97</v>
      </c>
      <c r="K20" s="29" t="s">
        <v>109</v>
      </c>
      <c r="L20" s="29" t="s">
        <v>60</v>
      </c>
      <c r="M20" s="29" t="s">
        <v>99</v>
      </c>
      <c r="N20" s="29" t="s">
        <v>112</v>
      </c>
      <c r="O20" s="29"/>
      <c r="P20" s="31" t="s">
        <v>113</v>
      </c>
      <c r="Q20" s="29"/>
      <c r="R20" s="29"/>
      <c r="S20" s="30" t="s">
        <v>64</v>
      </c>
      <c r="T20" s="32">
        <f t="shared" si="15"/>
        <v>0.9506</v>
      </c>
      <c r="U20" s="6">
        <v>0.98</v>
      </c>
      <c r="V20" s="30" t="s">
        <v>65</v>
      </c>
      <c r="W20" s="33">
        <v>30</v>
      </c>
      <c r="X20" s="33">
        <v>24</v>
      </c>
      <c r="Y20" s="33">
        <v>15</v>
      </c>
      <c r="Z20" s="34">
        <v>1.99</v>
      </c>
      <c r="AA20" s="5">
        <v>8</v>
      </c>
      <c r="AB20" s="35">
        <f t="shared" si="0"/>
        <v>1.0800000000000001E-2</v>
      </c>
      <c r="AC20" s="36">
        <v>56</v>
      </c>
      <c r="AD20" s="37">
        <f t="shared" si="1"/>
        <v>41481.481481481482</v>
      </c>
      <c r="AE20" s="38">
        <v>3500</v>
      </c>
      <c r="AF20" s="6">
        <f t="shared" si="2"/>
        <v>8.4375000000000006E-2</v>
      </c>
      <c r="AG20" s="29" t="s">
        <v>102</v>
      </c>
      <c r="AH20" s="39">
        <v>0.41399999999999998</v>
      </c>
      <c r="AI20" s="40">
        <f t="shared" si="3"/>
        <v>0.40571999999999997</v>
      </c>
      <c r="AJ20" s="40">
        <f t="shared" si="4"/>
        <v>1.4700950000000002</v>
      </c>
      <c r="AK20" s="41">
        <v>0</v>
      </c>
      <c r="AL20" s="6">
        <f t="shared" si="5"/>
        <v>0</v>
      </c>
      <c r="AM20" s="41">
        <v>0</v>
      </c>
      <c r="AN20" s="6">
        <f t="shared" si="6"/>
        <v>0</v>
      </c>
      <c r="AO20" s="41">
        <v>5.5E-2</v>
      </c>
      <c r="AP20" s="40">
        <f t="shared" si="7"/>
        <v>0.14244999999999999</v>
      </c>
      <c r="AQ20" s="41">
        <v>0</v>
      </c>
      <c r="AR20" s="40">
        <f t="shared" si="8"/>
        <v>0</v>
      </c>
      <c r="AS20" s="40">
        <v>0</v>
      </c>
      <c r="AT20" s="41">
        <v>0</v>
      </c>
      <c r="AU20" s="40">
        <f t="shared" si="9"/>
        <v>0</v>
      </c>
      <c r="AV20" s="40">
        <f t="shared" si="10"/>
        <v>0.14244999999999999</v>
      </c>
      <c r="AW20" s="6">
        <f t="shared" si="11"/>
        <v>1.6125450000000001</v>
      </c>
      <c r="AX20" s="42">
        <f t="shared" si="12"/>
        <v>0.37739575289575283</v>
      </c>
      <c r="AY20" s="6">
        <v>2.59</v>
      </c>
      <c r="AZ20" s="29">
        <v>2200</v>
      </c>
      <c r="BA20" s="40">
        <f t="shared" si="13"/>
        <v>3547.5990000000002</v>
      </c>
      <c r="BB20" s="40">
        <f t="shared" si="14"/>
        <v>5698</v>
      </c>
    </row>
    <row r="21" spans="1:54" x14ac:dyDescent="0.25">
      <c r="A21" s="28">
        <v>98</v>
      </c>
      <c r="B21" s="29"/>
      <c r="C21" s="29"/>
      <c r="D21" s="29"/>
      <c r="E21" s="30" t="s">
        <v>54</v>
      </c>
      <c r="F21" s="30" t="s">
        <v>55</v>
      </c>
      <c r="G21" s="30" t="s">
        <v>96</v>
      </c>
      <c r="H21" s="29" t="s">
        <v>57</v>
      </c>
      <c r="I21" s="29" t="s">
        <v>97</v>
      </c>
      <c r="J21" s="29" t="s">
        <v>97</v>
      </c>
      <c r="K21" s="29" t="s">
        <v>109</v>
      </c>
      <c r="L21" s="29" t="s">
        <v>60</v>
      </c>
      <c r="M21" s="29" t="s">
        <v>114</v>
      </c>
      <c r="N21" s="29" t="s">
        <v>100</v>
      </c>
      <c r="O21" s="29"/>
      <c r="P21" s="31" t="s">
        <v>115</v>
      </c>
      <c r="Q21" s="29"/>
      <c r="R21" s="29"/>
      <c r="S21" s="30" t="s">
        <v>64</v>
      </c>
      <c r="T21" s="32">
        <f t="shared" si="15"/>
        <v>1.0864</v>
      </c>
      <c r="U21" s="6">
        <v>1.1200000000000001</v>
      </c>
      <c r="V21" s="30" t="s">
        <v>65</v>
      </c>
      <c r="W21" s="33">
        <v>30</v>
      </c>
      <c r="X21" s="33">
        <v>24</v>
      </c>
      <c r="Y21" s="33">
        <v>17</v>
      </c>
      <c r="Z21" s="34">
        <v>2.41</v>
      </c>
      <c r="AA21" s="5">
        <v>8</v>
      </c>
      <c r="AB21" s="35">
        <f t="shared" si="0"/>
        <v>1.2239999999999999E-2</v>
      </c>
      <c r="AC21" s="36">
        <v>56</v>
      </c>
      <c r="AD21" s="37">
        <f t="shared" si="1"/>
        <v>36601.307189542487</v>
      </c>
      <c r="AE21" s="38">
        <v>3500</v>
      </c>
      <c r="AF21" s="6">
        <f t="shared" si="2"/>
        <v>9.5624999999999988E-2</v>
      </c>
      <c r="AG21" s="29" t="s">
        <v>102</v>
      </c>
      <c r="AH21" s="39">
        <v>0.41399999999999998</v>
      </c>
      <c r="AI21" s="40">
        <f t="shared" si="3"/>
        <v>0.46368000000000004</v>
      </c>
      <c r="AJ21" s="40">
        <f t="shared" si="4"/>
        <v>1.6793050000000003</v>
      </c>
      <c r="AK21" s="41">
        <v>0</v>
      </c>
      <c r="AL21" s="6">
        <f t="shared" si="5"/>
        <v>0</v>
      </c>
      <c r="AM21" s="41">
        <v>0</v>
      </c>
      <c r="AN21" s="6">
        <f t="shared" si="6"/>
        <v>0</v>
      </c>
      <c r="AO21" s="41">
        <v>5.5E-2</v>
      </c>
      <c r="AP21" s="40">
        <f t="shared" si="7"/>
        <v>0.16664999999999999</v>
      </c>
      <c r="AQ21" s="41">
        <v>0</v>
      </c>
      <c r="AR21" s="40">
        <f t="shared" si="8"/>
        <v>0</v>
      </c>
      <c r="AS21" s="40">
        <v>0</v>
      </c>
      <c r="AT21" s="41">
        <v>0</v>
      </c>
      <c r="AU21" s="40">
        <f t="shared" si="9"/>
        <v>0</v>
      </c>
      <c r="AV21" s="40">
        <f t="shared" si="10"/>
        <v>0.16664999999999999</v>
      </c>
      <c r="AW21" s="6">
        <f t="shared" si="11"/>
        <v>1.8459550000000002</v>
      </c>
      <c r="AX21" s="42">
        <f t="shared" si="12"/>
        <v>0.39077392739273914</v>
      </c>
      <c r="AY21" s="6">
        <v>3.03</v>
      </c>
      <c r="AZ21" s="29">
        <v>3000</v>
      </c>
      <c r="BA21" s="40">
        <f t="shared" si="13"/>
        <v>5537.8650000000007</v>
      </c>
      <c r="BB21" s="40">
        <f t="shared" si="14"/>
        <v>9090</v>
      </c>
    </row>
    <row r="22" spans="1:54" x14ac:dyDescent="0.25">
      <c r="A22" s="28">
        <v>99</v>
      </c>
      <c r="B22" s="29"/>
      <c r="C22" s="29"/>
      <c r="D22" s="29"/>
      <c r="E22" s="30" t="s">
        <v>54</v>
      </c>
      <c r="F22" s="30" t="s">
        <v>55</v>
      </c>
      <c r="G22" s="30" t="s">
        <v>96</v>
      </c>
      <c r="H22" s="29" t="s">
        <v>57</v>
      </c>
      <c r="I22" s="29" t="s">
        <v>97</v>
      </c>
      <c r="J22" s="29" t="s">
        <v>97</v>
      </c>
      <c r="K22" s="29" t="s">
        <v>109</v>
      </c>
      <c r="L22" s="29" t="s">
        <v>60</v>
      </c>
      <c r="M22" s="29" t="s">
        <v>114</v>
      </c>
      <c r="N22" s="29" t="s">
        <v>110</v>
      </c>
      <c r="O22" s="29"/>
      <c r="P22" s="31" t="s">
        <v>116</v>
      </c>
      <c r="Q22" s="29"/>
      <c r="R22" s="29"/>
      <c r="S22" s="30" t="s">
        <v>64</v>
      </c>
      <c r="T22" s="32">
        <f t="shared" si="15"/>
        <v>1.0864</v>
      </c>
      <c r="U22" s="6">
        <v>1.1200000000000001</v>
      </c>
      <c r="V22" s="30" t="s">
        <v>65</v>
      </c>
      <c r="W22" s="33">
        <v>30</v>
      </c>
      <c r="X22" s="33">
        <v>24</v>
      </c>
      <c r="Y22" s="33">
        <v>17</v>
      </c>
      <c r="Z22" s="34">
        <v>2.41</v>
      </c>
      <c r="AA22" s="5">
        <v>8</v>
      </c>
      <c r="AB22" s="35">
        <f t="shared" si="0"/>
        <v>1.2239999999999999E-2</v>
      </c>
      <c r="AC22" s="36">
        <v>56</v>
      </c>
      <c r="AD22" s="37">
        <f t="shared" si="1"/>
        <v>36601.307189542487</v>
      </c>
      <c r="AE22" s="38">
        <v>3500</v>
      </c>
      <c r="AF22" s="6">
        <f t="shared" si="2"/>
        <v>9.5624999999999988E-2</v>
      </c>
      <c r="AG22" s="29" t="s">
        <v>102</v>
      </c>
      <c r="AH22" s="39">
        <v>0.41399999999999998</v>
      </c>
      <c r="AI22" s="40">
        <f t="shared" si="3"/>
        <v>0.46368000000000004</v>
      </c>
      <c r="AJ22" s="40">
        <f t="shared" si="4"/>
        <v>1.6793050000000003</v>
      </c>
      <c r="AK22" s="41">
        <v>0</v>
      </c>
      <c r="AL22" s="6">
        <f t="shared" si="5"/>
        <v>0</v>
      </c>
      <c r="AM22" s="41">
        <v>0</v>
      </c>
      <c r="AN22" s="6">
        <f t="shared" si="6"/>
        <v>0</v>
      </c>
      <c r="AO22" s="41">
        <v>5.5E-2</v>
      </c>
      <c r="AP22" s="40">
        <f t="shared" si="7"/>
        <v>0.16664999999999999</v>
      </c>
      <c r="AQ22" s="41">
        <v>0</v>
      </c>
      <c r="AR22" s="40">
        <f t="shared" si="8"/>
        <v>0</v>
      </c>
      <c r="AS22" s="40">
        <v>0</v>
      </c>
      <c r="AT22" s="41">
        <v>0</v>
      </c>
      <c r="AU22" s="40">
        <f t="shared" si="9"/>
        <v>0</v>
      </c>
      <c r="AV22" s="40">
        <f t="shared" si="10"/>
        <v>0.16664999999999999</v>
      </c>
      <c r="AW22" s="6">
        <f t="shared" si="11"/>
        <v>1.8459550000000002</v>
      </c>
      <c r="AX22" s="42">
        <f t="shared" si="12"/>
        <v>0.39077392739273914</v>
      </c>
      <c r="AY22" s="6">
        <v>3.03</v>
      </c>
      <c r="AZ22" s="29">
        <v>2000</v>
      </c>
      <c r="BA22" s="40">
        <f t="shared" si="13"/>
        <v>3691.9100000000003</v>
      </c>
      <c r="BB22" s="40">
        <f t="shared" si="14"/>
        <v>6060</v>
      </c>
    </row>
    <row r="23" spans="1:54" x14ac:dyDescent="0.25">
      <c r="A23" s="28">
        <v>100</v>
      </c>
      <c r="B23" s="29"/>
      <c r="C23" s="29"/>
      <c r="D23" s="29"/>
      <c r="E23" s="30" t="s">
        <v>54</v>
      </c>
      <c r="F23" s="30" t="s">
        <v>55</v>
      </c>
      <c r="G23" s="30" t="s">
        <v>96</v>
      </c>
      <c r="H23" s="29" t="s">
        <v>57</v>
      </c>
      <c r="I23" s="29" t="s">
        <v>97</v>
      </c>
      <c r="J23" s="29" t="s">
        <v>103</v>
      </c>
      <c r="K23" s="29" t="s">
        <v>109</v>
      </c>
      <c r="L23" s="29" t="s">
        <v>60</v>
      </c>
      <c r="M23" s="29" t="s">
        <v>114</v>
      </c>
      <c r="N23" s="29" t="s">
        <v>105</v>
      </c>
      <c r="O23" s="29"/>
      <c r="P23" s="31" t="s">
        <v>117</v>
      </c>
      <c r="Q23" s="29"/>
      <c r="R23" s="29"/>
      <c r="S23" s="30" t="s">
        <v>64</v>
      </c>
      <c r="T23" s="32">
        <f t="shared" si="15"/>
        <v>1.0864</v>
      </c>
      <c r="U23" s="6">
        <v>1.1200000000000001</v>
      </c>
      <c r="V23" s="30" t="s">
        <v>65</v>
      </c>
      <c r="W23" s="33">
        <v>30</v>
      </c>
      <c r="X23" s="33">
        <v>24</v>
      </c>
      <c r="Y23" s="33">
        <v>17</v>
      </c>
      <c r="Z23" s="34">
        <v>2.41</v>
      </c>
      <c r="AA23" s="5">
        <v>8</v>
      </c>
      <c r="AB23" s="35">
        <f t="shared" si="0"/>
        <v>1.2239999999999999E-2</v>
      </c>
      <c r="AC23" s="36">
        <v>56</v>
      </c>
      <c r="AD23" s="37">
        <f t="shared" si="1"/>
        <v>36601.307189542487</v>
      </c>
      <c r="AE23" s="38">
        <v>3500</v>
      </c>
      <c r="AF23" s="6">
        <f t="shared" si="2"/>
        <v>9.5624999999999988E-2</v>
      </c>
      <c r="AG23" s="29" t="s">
        <v>102</v>
      </c>
      <c r="AH23" s="39">
        <v>0.41399999999999998</v>
      </c>
      <c r="AI23" s="40">
        <f t="shared" si="3"/>
        <v>0.46368000000000004</v>
      </c>
      <c r="AJ23" s="40">
        <f t="shared" si="4"/>
        <v>1.6793050000000003</v>
      </c>
      <c r="AK23" s="41">
        <v>0</v>
      </c>
      <c r="AL23" s="6">
        <f t="shared" si="5"/>
        <v>0</v>
      </c>
      <c r="AM23" s="41">
        <v>0</v>
      </c>
      <c r="AN23" s="6">
        <f t="shared" si="6"/>
        <v>0</v>
      </c>
      <c r="AO23" s="41">
        <v>5.5E-2</v>
      </c>
      <c r="AP23" s="40">
        <f t="shared" si="7"/>
        <v>0.16664999999999999</v>
      </c>
      <c r="AQ23" s="41">
        <v>0</v>
      </c>
      <c r="AR23" s="40">
        <f t="shared" si="8"/>
        <v>0</v>
      </c>
      <c r="AS23" s="40">
        <v>0</v>
      </c>
      <c r="AT23" s="41">
        <v>0</v>
      </c>
      <c r="AU23" s="40">
        <f t="shared" si="9"/>
        <v>0</v>
      </c>
      <c r="AV23" s="40">
        <f t="shared" si="10"/>
        <v>0.16664999999999999</v>
      </c>
      <c r="AW23" s="6">
        <f t="shared" si="11"/>
        <v>1.8459550000000002</v>
      </c>
      <c r="AX23" s="42">
        <f t="shared" si="12"/>
        <v>0.39077392739273914</v>
      </c>
      <c r="AY23" s="6">
        <v>3.03</v>
      </c>
      <c r="AZ23" s="29">
        <v>1600</v>
      </c>
      <c r="BA23" s="40">
        <f t="shared" si="13"/>
        <v>2953.5280000000002</v>
      </c>
      <c r="BB23" s="40">
        <f t="shared" si="14"/>
        <v>4848</v>
      </c>
    </row>
  </sheetData>
  <sheetProtection insertRows="0" deleteRows="0" sort="0"/>
  <protectedRanges>
    <protectedRange sqref="AF2:AG23 AA2:AD23 U2:Y23 AZ2:AZ15 A2:K158 M24:AY158 M2:O23 Q2:S23 AI2:AX23 AY16:AY23" name="Range1"/>
    <protectedRange sqref="AE2:AE23" name="Range1_3"/>
    <protectedRange sqref="AH2:AH23" name="Range1_4"/>
    <protectedRange sqref="L2:L194" name="Range1_1"/>
  </protectedRanges>
  <autoFilter ref="A1:BB1"/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[16]ValueSelect!#REF!</xm:f>
          </x14:formula1>
          <xm:sqref>G2:G23</xm:sqref>
        </x14:dataValidation>
        <x14:dataValidation type="list" allowBlank="1" showInputMessage="1" showErrorMessage="1">
          <x14:formula1>
            <xm:f>[16]ValueSelect!#REF!</xm:f>
          </x14:formula1>
          <xm:sqref>F2:F23</xm:sqref>
        </x14:dataValidation>
        <x14:dataValidation type="list" allowBlank="1" showInputMessage="1" showErrorMessage="1">
          <x14:formula1>
            <xm:f>[16]Data!#REF!</xm:f>
          </x14:formula1>
          <xm:sqref>V2:V23</xm:sqref>
        </x14:dataValidation>
        <x14:dataValidation type="list" allowBlank="1" showInputMessage="1" showErrorMessage="1">
          <x14:formula1>
            <xm:f>[16]Data!#REF!</xm:f>
          </x14:formula1>
          <xm:sqref>S2:S23</xm:sqref>
        </x14:dataValidation>
        <x14:dataValidation type="list" allowBlank="1" showInputMessage="1" showErrorMessage="1">
          <x14:formula1>
            <xm:f>[16]ValueSelect!#REF!</xm:f>
          </x14:formula1>
          <xm:sqref>E2:E23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2025-10-11T09:20:28Z</dcterms:created>
  <dcterms:modified xsi:type="dcterms:W3CDTF">2025-10-11T09:25:45Z</dcterms:modified>
</cp:coreProperties>
</file>