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2" i="1" l="1"/>
  <c r="CM2" i="1" s="1"/>
  <c r="CG2" i="1"/>
  <c r="CD2" i="1"/>
  <c r="CA2" i="1"/>
  <c r="BY2" i="1"/>
  <c r="BW2" i="1"/>
  <c r="BU2" i="1"/>
  <c r="BS2" i="1"/>
  <c r="BM2" i="1"/>
  <c r="BJ2" i="1"/>
  <c r="BH2" i="1"/>
  <c r="BE2" i="1"/>
  <c r="BB2" i="1"/>
  <c r="AQ2" i="1"/>
  <c r="AX2" i="1" l="1"/>
  <c r="BN2" i="1"/>
  <c r="BO2" i="1" s="1"/>
  <c r="BP2" i="1" s="1"/>
  <c r="BF2" i="1"/>
  <c r="CH2" i="1"/>
  <c r="CO2" i="1"/>
  <c r="CI2" i="1" l="1"/>
  <c r="CJ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<sst xmlns="http://schemas.openxmlformats.org/spreadsheetml/2006/main" count="124" uniqueCount="124">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</sst>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  <numFmt numFmtId="187" formatCode="0.00_);[Red]\(0.00\)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8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87" fontId="6" fillId="0" borderId="1" xfId="4" applyNumberFormat="1" applyFon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7" fontId="0" fillId="12" borderId="1" xfId="0" applyNumberFormat="1" applyFill="1" applyBorder="1" applyAlignment="1">
      <alignment horizontal="center" vertical="center" wrapText="1"/>
    </xf>
    <xf numFmtId="187" fontId="1" fillId="0" borderId="1" xfId="0" applyNumberFormat="1" applyFont="1" applyBorder="1"/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="" xmlns:a16="http://schemas.microsoft.com/office/drawing/2014/main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"/>
  <sheetViews>
    <sheetView tabSelected="1" topLeftCell="AN1" workbookViewId="0">
      <selection activeCell="AQ6" sqref="AQ6"/>
    </sheetView>
  </sheetViews>
  <sheetFormatPr defaultRowHeight="12.75" x14ac:dyDescent="0.2"/>
  <cols>
    <col min="1" max="42" width="20" style="1" customWidth="1"/>
    <col min="43" max="48" width="20" style="59" customWidth="1"/>
    <col min="49" max="54" width="20" style="1" customWidth="1"/>
    <col min="55" max="55" width="9.140625" style="1" customWidth="1"/>
    <col min="56" max="16384" width="9.140625" style="1"/>
  </cols>
  <sheetData>
    <row r="1" spans="1:103" s="31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56" t="s">
        <v>43</v>
      </c>
      <c r="AR1" s="56" t="s">
        <v>44</v>
      </c>
      <c r="AS1" s="56" t="s">
        <v>45</v>
      </c>
      <c r="AT1" s="56" t="s">
        <v>46</v>
      </c>
      <c r="AU1" s="56" t="s">
        <v>47</v>
      </c>
      <c r="AV1" s="56" t="s">
        <v>48</v>
      </c>
      <c r="AW1" s="10" t="s">
        <v>49</v>
      </c>
      <c r="AX1" s="18" t="s">
        <v>50</v>
      </c>
      <c r="AY1" s="19" t="s">
        <v>51</v>
      </c>
      <c r="AZ1" s="17" t="s">
        <v>52</v>
      </c>
      <c r="BA1" s="2" t="s">
        <v>53</v>
      </c>
      <c r="BB1" s="20" t="s">
        <v>54</v>
      </c>
      <c r="BC1" s="2" t="s">
        <v>55</v>
      </c>
      <c r="BD1" s="21" t="s">
        <v>56</v>
      </c>
      <c r="BE1" s="22" t="s">
        <v>57</v>
      </c>
      <c r="BF1" s="20" t="s">
        <v>58</v>
      </c>
      <c r="BG1" s="21" t="s">
        <v>59</v>
      </c>
      <c r="BH1" s="20" t="s">
        <v>60</v>
      </c>
      <c r="BI1" s="21" t="s">
        <v>61</v>
      </c>
      <c r="BJ1" s="20" t="s">
        <v>62</v>
      </c>
      <c r="BK1" s="23" t="s">
        <v>63</v>
      </c>
      <c r="BL1" s="21" t="s">
        <v>64</v>
      </c>
      <c r="BM1" s="20" t="s">
        <v>65</v>
      </c>
      <c r="BN1" s="20" t="s">
        <v>66</v>
      </c>
      <c r="BO1" s="20" t="s">
        <v>67</v>
      </c>
      <c r="BP1" s="24" t="s">
        <v>68</v>
      </c>
      <c r="BQ1" s="25" t="s">
        <v>69</v>
      </c>
      <c r="BR1" s="21" t="s">
        <v>70</v>
      </c>
      <c r="BS1" s="20" t="s">
        <v>71</v>
      </c>
      <c r="BT1" s="21" t="s">
        <v>72</v>
      </c>
      <c r="BU1" s="20" t="s">
        <v>73</v>
      </c>
      <c r="BV1" s="21" t="s">
        <v>74</v>
      </c>
      <c r="BW1" s="20" t="s">
        <v>75</v>
      </c>
      <c r="BX1" s="21" t="s">
        <v>76</v>
      </c>
      <c r="BY1" s="20" t="s">
        <v>77</v>
      </c>
      <c r="BZ1" s="21" t="s">
        <v>78</v>
      </c>
      <c r="CA1" s="20" t="s">
        <v>79</v>
      </c>
      <c r="CB1" s="23" t="s">
        <v>80</v>
      </c>
      <c r="CC1" s="21" t="s">
        <v>81</v>
      </c>
      <c r="CD1" s="20" t="s">
        <v>82</v>
      </c>
      <c r="CE1" s="23" t="s">
        <v>83</v>
      </c>
      <c r="CF1" s="21" t="s">
        <v>84</v>
      </c>
      <c r="CG1" s="20" t="s">
        <v>85</v>
      </c>
      <c r="CH1" s="20" t="s">
        <v>86</v>
      </c>
      <c r="CI1" s="26" t="s">
        <v>87</v>
      </c>
      <c r="CJ1" s="27" t="s">
        <v>88</v>
      </c>
      <c r="CK1" s="28" t="s">
        <v>89</v>
      </c>
      <c r="CL1" s="26" t="s">
        <v>90</v>
      </c>
      <c r="CM1" s="26" t="s">
        <v>91</v>
      </c>
      <c r="CN1" s="29" t="s">
        <v>92</v>
      </c>
      <c r="CO1" s="26" t="s">
        <v>93</v>
      </c>
      <c r="CP1" s="30" t="s">
        <v>94</v>
      </c>
      <c r="CR1" s="32" t="s">
        <v>95</v>
      </c>
      <c r="CS1" s="32" t="s">
        <v>96</v>
      </c>
      <c r="CT1" s="32"/>
      <c r="CU1" s="32"/>
      <c r="CV1" s="32" t="s">
        <v>97</v>
      </c>
      <c r="CW1" s="32"/>
      <c r="CX1" s="32"/>
      <c r="CY1" s="32"/>
    </row>
    <row r="2" spans="1:103" s="31" customFormat="1" ht="76.5" customHeight="1" x14ac:dyDescent="0.25">
      <c r="A2" s="33">
        <v>1</v>
      </c>
      <c r="B2" s="33"/>
      <c r="C2" s="34" t="s">
        <v>98</v>
      </c>
      <c r="D2" s="33" t="s">
        <v>123</v>
      </c>
      <c r="E2" s="33"/>
      <c r="F2" s="35" t="s">
        <v>99</v>
      </c>
      <c r="G2" s="36" t="s">
        <v>100</v>
      </c>
      <c r="H2" s="33"/>
      <c r="I2" s="33"/>
      <c r="J2" s="34" t="s">
        <v>121</v>
      </c>
      <c r="K2" s="34"/>
      <c r="L2" s="34"/>
      <c r="M2" s="37" t="s">
        <v>122</v>
      </c>
      <c r="N2" s="37" t="s">
        <v>101</v>
      </c>
      <c r="O2" s="33" t="s">
        <v>102</v>
      </c>
      <c r="P2" s="33" t="s">
        <v>103</v>
      </c>
      <c r="Q2" s="33"/>
      <c r="R2" s="33"/>
      <c r="S2" s="33" t="s">
        <v>115</v>
      </c>
      <c r="T2" s="33" t="s">
        <v>116</v>
      </c>
      <c r="U2" s="38" t="s">
        <v>117</v>
      </c>
      <c r="V2" s="37" t="s">
        <v>104</v>
      </c>
      <c r="W2" s="33" t="s">
        <v>118</v>
      </c>
      <c r="X2" s="33" t="s">
        <v>119</v>
      </c>
      <c r="Y2" s="39" t="s">
        <v>105</v>
      </c>
      <c r="Z2" s="33"/>
      <c r="AA2" s="38" t="s">
        <v>120</v>
      </c>
      <c r="AB2" s="33" t="s">
        <v>106</v>
      </c>
      <c r="AC2" s="33" t="s">
        <v>107</v>
      </c>
      <c r="AD2" s="33" t="s">
        <v>9</v>
      </c>
      <c r="AE2" s="33" t="s">
        <v>108</v>
      </c>
      <c r="AF2" s="33" t="s">
        <v>109</v>
      </c>
      <c r="AG2" s="40">
        <v>100</v>
      </c>
      <c r="AH2" s="54">
        <v>2.95</v>
      </c>
      <c r="AI2" s="54">
        <v>66.400000000000006</v>
      </c>
      <c r="AJ2" s="54">
        <v>66.400000000000006</v>
      </c>
      <c r="AK2" s="54"/>
      <c r="AL2" s="54"/>
      <c r="AM2" s="55">
        <v>30.8</v>
      </c>
      <c r="AN2" s="55">
        <v>29.3</v>
      </c>
      <c r="AO2" s="55">
        <v>31</v>
      </c>
      <c r="AP2" s="55">
        <v>20.8</v>
      </c>
      <c r="AQ2" s="57">
        <f t="shared" ref="AQ2" si="0">AL2*0.454</f>
        <v>0</v>
      </c>
      <c r="AR2" s="57">
        <v>78.23</v>
      </c>
      <c r="AS2" s="57">
        <v>74.42</v>
      </c>
      <c r="AT2" s="57">
        <v>78.739999999999995</v>
      </c>
      <c r="AU2" s="57">
        <v>52.83</v>
      </c>
      <c r="AV2" s="58">
        <v>153</v>
      </c>
      <c r="AW2" s="43">
        <v>1</v>
      </c>
      <c r="AX2" s="44">
        <f t="shared" ref="AX2" si="1">IF(AP2="",AR2*AS2*AT2/1000000,AR2*AS2*(AT2/2+AU2/2)/1000000)</f>
        <v>0.38299215213100002</v>
      </c>
      <c r="AY2" s="42">
        <v>65</v>
      </c>
      <c r="AZ2" s="45">
        <v>192</v>
      </c>
      <c r="BA2" s="46">
        <v>4000</v>
      </c>
      <c r="BB2" s="47">
        <f t="shared" ref="BB2" si="2">IF(ISERROR(BA2/AZ2),"",BA2/AZ2)</f>
        <v>20.833333333333332</v>
      </c>
      <c r="BC2" s="34" t="s">
        <v>110</v>
      </c>
      <c r="BD2" s="48">
        <v>0.2</v>
      </c>
      <c r="BE2" s="47">
        <f t="shared" ref="BE2" si="3">IF(ISERROR(AI2*BD2),"",AI2*BD2)</f>
        <v>13.280000000000001</v>
      </c>
      <c r="BF2" s="47">
        <f t="shared" ref="BF2" si="4">IF(ISERROR(AI2+BB2+BE2),"",AI2+BB2+BE2)</f>
        <v>100.51333333333334</v>
      </c>
      <c r="BG2" s="49">
        <v>0.05</v>
      </c>
      <c r="BH2" s="47">
        <f t="shared" ref="BH2" si="5">IF(ISERROR(BQ2*BG2),"",BQ2*BG2)</f>
        <v>5.1100000000000003</v>
      </c>
      <c r="BI2" s="49">
        <v>0</v>
      </c>
      <c r="BJ2" s="47">
        <f t="shared" ref="BJ2" si="6">IF(ISERROR(BQ2*BI2),"",BQ2*BI2)</f>
        <v>0</v>
      </c>
      <c r="BK2" s="50" t="s">
        <v>111</v>
      </c>
      <c r="BL2" s="49">
        <v>0.05</v>
      </c>
      <c r="BM2" s="47">
        <f t="shared" ref="BM2" si="7">IF(ISERROR(BQ2*BL2),"",BQ2*BL2)</f>
        <v>5.1100000000000003</v>
      </c>
      <c r="BN2" s="47">
        <f t="shared" ref="BN2" si="8">IF(ISERROR(BH2+BJ2+BM2),"",BH2+BJ2+BM2)</f>
        <v>10.220000000000001</v>
      </c>
      <c r="BO2" s="47">
        <f t="shared" ref="BO2" si="9">IF(ISERROR(AI2+BN2),"",AI2+BN2)</f>
        <v>76.62</v>
      </c>
      <c r="BP2" s="51">
        <f t="shared" ref="BP2" si="10">IF(ISERROR((BQ2-BO2)/BQ2),"",(BQ2-BO2)/BQ2)</f>
        <v>0.25029354207436399</v>
      </c>
      <c r="BQ2" s="41">
        <v>102.2</v>
      </c>
      <c r="BR2" s="49">
        <v>0.08</v>
      </c>
      <c r="BS2" s="47">
        <f t="shared" ref="BS2" si="11">IF(ISERROR(CK2*BR2),"",CK2*BR2)</f>
        <v>16.16</v>
      </c>
      <c r="BT2" s="49">
        <v>0</v>
      </c>
      <c r="BU2" s="47">
        <f t="shared" ref="BU2" si="12">IF(ISERROR(CK2*BT2),"",CK2*BT2)</f>
        <v>0</v>
      </c>
      <c r="BV2" s="49">
        <v>0.06</v>
      </c>
      <c r="BW2" s="47">
        <f t="shared" ref="BW2" si="13">IF(ISERROR(CK2*BV2),"",CK2*BV2)</f>
        <v>12.12</v>
      </c>
      <c r="BX2" s="49">
        <v>0.05</v>
      </c>
      <c r="BY2" s="47">
        <f t="shared" ref="BY2" si="14">IF(ISERROR(CK2*BX2),"",CK2*BX2)</f>
        <v>10.100000000000001</v>
      </c>
      <c r="BZ2" s="49">
        <v>0.1</v>
      </c>
      <c r="CA2" s="47">
        <f t="shared" ref="CA2" si="15">IF(ISERROR(CK2*BZ2),"",CK2*BZ2)</f>
        <v>20.200000000000003</v>
      </c>
      <c r="CB2" s="41"/>
      <c r="CC2" s="49"/>
      <c r="CD2" s="47">
        <f t="shared" ref="CD2" si="16">IF(ISERROR(CK2*CC2),"",CK2*CC2)</f>
        <v>0</v>
      </c>
      <c r="CE2" s="41"/>
      <c r="CF2" s="49"/>
      <c r="CG2" s="47">
        <f t="shared" ref="CG2" si="17">IF(ISERROR(CK2*CF2),"",CK2*CF2)</f>
        <v>0</v>
      </c>
      <c r="CH2" s="47">
        <f t="shared" ref="CH2" si="18">IF(ISERROR(BS2+BU2+BW2+BY2+CA2+CD2+CG2),"",BS2+BU2+BW2+BY2+CA2+CD2+CG2)</f>
        <v>58.580000000000005</v>
      </c>
      <c r="CI2" s="47">
        <f t="shared" ref="CI2" si="19">IF(ISERROR(BF2+CH2),"",BF2+CH2)</f>
        <v>159.09333333333333</v>
      </c>
      <c r="CJ2" s="51">
        <f t="shared" ref="CJ2" si="20">IF(ISERROR((CK2-CI2)/CK2),"",(CK2-CI2)/CK2)</f>
        <v>0.21240924092409241</v>
      </c>
      <c r="CK2" s="41">
        <v>202</v>
      </c>
      <c r="CL2" s="47">
        <f t="shared" ref="CL2" si="21">IF(CK2="","",CK2*1.05)</f>
        <v>212.10000000000002</v>
      </c>
      <c r="CM2" s="47">
        <f t="shared" ref="CM2" si="22">IF(CL2="","",CL2/0.75)</f>
        <v>282.8</v>
      </c>
      <c r="CN2" s="52">
        <v>419</v>
      </c>
      <c r="CO2" s="51">
        <f t="shared" ref="CO2" si="23">IF(ISERROR((CN2-CL2)/CN2),"",(CN2-CL2)/CN2)</f>
        <v>0.49379474940334123</v>
      </c>
      <c r="CP2" s="41"/>
      <c r="CR2" s="53" t="s">
        <v>112</v>
      </c>
      <c r="CS2" s="53">
        <v>35</v>
      </c>
      <c r="CT2" s="53"/>
      <c r="CU2" s="53"/>
      <c r="CV2" s="53" t="s">
        <v>113</v>
      </c>
      <c r="CW2" s="53"/>
      <c r="CX2" s="53" t="s">
        <v>114</v>
      </c>
      <c r="CY2" s="53"/>
    </row>
  </sheetData>
  <protectedRanges>
    <protectedRange sqref="U2:V2 AA2:AK2 I2:Q2 CO2 CH2:CM2 A2:E2 BK2:BS2 BE2:BH2 AX2:AZ2 BB2" name="Range1"/>
    <protectedRange sqref="AQ2:AU2 AL2" name="Range1_2"/>
    <protectedRange sqref="BA2" name="Range1_3"/>
    <protectedRange sqref="BC2:BD2" name="Range1_4"/>
    <protectedRange sqref="CN2" name="Range1_5"/>
    <protectedRange sqref="BT2:CA2 BI2:BJ2" name="Range1_1"/>
    <protectedRange sqref="CB2:CG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I2</xm:sqref>
        </x14:dataValidation>
        <x14:dataValidation type="list" allowBlank="1" showInputMessage="1" showErrorMessage="1">
          <x14:formula1>
            <xm:f>[1]Data!#REF!</xm:f>
          </x14:formula1>
          <xm:sqref>AD2:AF2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AF2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2025-10-10T08:12:19Z</dcterms:modified>
</cp:coreProperties>
</file>