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5" i="1" l="1"/>
  <c r="BB35" i="1"/>
  <c r="BA35" i="1"/>
  <c r="AX35" i="1"/>
  <c r="AR35" i="1"/>
  <c r="AO35" i="1"/>
  <c r="AM35" i="1"/>
  <c r="AC35" i="1"/>
  <c r="AE35" i="1" s="1"/>
  <c r="AG35" i="1" s="1"/>
  <c r="R35" i="1"/>
  <c r="AJ35" i="1" s="1"/>
  <c r="BC34" i="1"/>
  <c r="BB34" i="1"/>
  <c r="BA34" i="1"/>
  <c r="AX34" i="1"/>
  <c r="AR34" i="1"/>
  <c r="AO34" i="1"/>
  <c r="AM34" i="1"/>
  <c r="AC34" i="1"/>
  <c r="AE34" i="1" s="1"/>
  <c r="AG34" i="1" s="1"/>
  <c r="R34" i="1"/>
  <c r="BC33" i="1"/>
  <c r="BB33" i="1"/>
  <c r="BA33" i="1"/>
  <c r="AX33" i="1"/>
  <c r="AR33" i="1"/>
  <c r="AO33" i="1"/>
  <c r="AM33" i="1"/>
  <c r="AC33" i="1"/>
  <c r="AE33" i="1" s="1"/>
  <c r="AG33" i="1" s="1"/>
  <c r="R33" i="1"/>
  <c r="AJ33" i="1" s="1"/>
  <c r="BC32" i="1"/>
  <c r="BB32" i="1"/>
  <c r="BA32" i="1"/>
  <c r="AX32" i="1"/>
  <c r="AR32" i="1"/>
  <c r="AO32" i="1"/>
  <c r="AM32" i="1"/>
  <c r="AC32" i="1"/>
  <c r="AE32" i="1" s="1"/>
  <c r="AG32" i="1" s="1"/>
  <c r="R32" i="1"/>
  <c r="BC31" i="1"/>
  <c r="BB31" i="1"/>
  <c r="BA31" i="1"/>
  <c r="AX31" i="1"/>
  <c r="AR31" i="1"/>
  <c r="AO31" i="1"/>
  <c r="AM31" i="1"/>
  <c r="AC31" i="1"/>
  <c r="AE31" i="1" s="1"/>
  <c r="AG31" i="1" s="1"/>
  <c r="R31" i="1"/>
  <c r="AJ31" i="1" s="1"/>
  <c r="BC30" i="1"/>
  <c r="BB30" i="1"/>
  <c r="BA30" i="1"/>
  <c r="AX30" i="1"/>
  <c r="AR30" i="1"/>
  <c r="AO30" i="1"/>
  <c r="AM30" i="1"/>
  <c r="AC30" i="1"/>
  <c r="AE30" i="1" s="1"/>
  <c r="R30" i="1"/>
  <c r="AJ30" i="1" s="1"/>
  <c r="BC29" i="1"/>
  <c r="BB29" i="1"/>
  <c r="BA29" i="1"/>
  <c r="AX29" i="1"/>
  <c r="AR29" i="1"/>
  <c r="AO29" i="1"/>
  <c r="AM29" i="1"/>
  <c r="AC29" i="1"/>
  <c r="AE29" i="1" s="1"/>
  <c r="R29" i="1"/>
  <c r="AJ29" i="1" s="1"/>
  <c r="BC28" i="1"/>
  <c r="BB28" i="1"/>
  <c r="BA28" i="1"/>
  <c r="AX28" i="1"/>
  <c r="AR28" i="1"/>
  <c r="AO28" i="1"/>
  <c r="AM28" i="1"/>
  <c r="AC28" i="1"/>
  <c r="AE28" i="1" s="1"/>
  <c r="R28" i="1"/>
  <c r="BB27" i="1"/>
  <c r="BA27" i="1"/>
  <c r="AX27" i="1"/>
  <c r="AR27" i="1"/>
  <c r="AO27" i="1"/>
  <c r="AM27" i="1"/>
  <c r="AC27" i="1"/>
  <c r="AE27" i="1" s="1"/>
  <c r="AG27" i="1" s="1"/>
  <c r="R27" i="1"/>
  <c r="AJ27" i="1" s="1"/>
  <c r="BC26" i="1"/>
  <c r="BB26" i="1"/>
  <c r="BA26" i="1"/>
  <c r="AX26" i="1"/>
  <c r="AR26" i="1"/>
  <c r="AO26" i="1"/>
  <c r="AM26" i="1"/>
  <c r="AC26" i="1"/>
  <c r="AE26" i="1" s="1"/>
  <c r="AG26" i="1" s="1"/>
  <c r="R26" i="1"/>
  <c r="AJ26" i="1" s="1"/>
  <c r="BC25" i="1"/>
  <c r="BB25" i="1"/>
  <c r="BA25" i="1"/>
  <c r="AX25" i="1"/>
  <c r="AR25" i="1"/>
  <c r="AO25" i="1"/>
  <c r="AM25" i="1"/>
  <c r="AC25" i="1"/>
  <c r="AE25" i="1" s="1"/>
  <c r="AG25" i="1" s="1"/>
  <c r="R25" i="1"/>
  <c r="AJ25" i="1" s="1"/>
  <c r="BC24" i="1"/>
  <c r="BB24" i="1"/>
  <c r="BA24" i="1"/>
  <c r="AX24" i="1"/>
  <c r="AR24" i="1"/>
  <c r="AO24" i="1"/>
  <c r="AM24" i="1"/>
  <c r="AC24" i="1"/>
  <c r="AE24" i="1" s="1"/>
  <c r="AG24" i="1" s="1"/>
  <c r="R24" i="1"/>
  <c r="AJ24" i="1" s="1"/>
  <c r="BC23" i="1"/>
  <c r="BB23" i="1"/>
  <c r="BA23" i="1"/>
  <c r="AX23" i="1"/>
  <c r="AR23" i="1"/>
  <c r="AO23" i="1"/>
  <c r="AM23" i="1"/>
  <c r="AC23" i="1"/>
  <c r="AE23" i="1" s="1"/>
  <c r="AG23" i="1" s="1"/>
  <c r="R23" i="1"/>
  <c r="AJ23" i="1" s="1"/>
  <c r="BC22" i="1"/>
  <c r="BB22" i="1"/>
  <c r="BA22" i="1"/>
  <c r="AX22" i="1"/>
  <c r="AR22" i="1"/>
  <c r="AO22" i="1"/>
  <c r="AM22" i="1"/>
  <c r="AC22" i="1"/>
  <c r="AE22" i="1" s="1"/>
  <c r="AG22" i="1" s="1"/>
  <c r="R22" i="1"/>
  <c r="AJ22" i="1" s="1"/>
  <c r="BC21" i="1"/>
  <c r="BB21" i="1"/>
  <c r="BA21" i="1"/>
  <c r="AX21" i="1"/>
  <c r="AR21" i="1"/>
  <c r="AO21" i="1"/>
  <c r="AM21" i="1"/>
  <c r="AC21" i="1"/>
  <c r="AE21" i="1" s="1"/>
  <c r="R21" i="1"/>
  <c r="AJ21" i="1" s="1"/>
  <c r="BC20" i="1"/>
  <c r="BB20" i="1"/>
  <c r="BA20" i="1"/>
  <c r="AX20" i="1"/>
  <c r="AR20" i="1"/>
  <c r="AO20" i="1"/>
  <c r="AM20" i="1"/>
  <c r="AC20" i="1"/>
  <c r="AE20" i="1" s="1"/>
  <c r="R20" i="1"/>
  <c r="BC19" i="1"/>
  <c r="BB19" i="1"/>
  <c r="BA19" i="1"/>
  <c r="AX19" i="1"/>
  <c r="AR19" i="1"/>
  <c r="AO19" i="1"/>
  <c r="AM19" i="1"/>
  <c r="AC19" i="1"/>
  <c r="AE19" i="1" s="1"/>
  <c r="R19" i="1"/>
  <c r="AJ19" i="1" s="1"/>
  <c r="BC18" i="1"/>
  <c r="BB18" i="1"/>
  <c r="BA18" i="1"/>
  <c r="AX18" i="1"/>
  <c r="AR18" i="1"/>
  <c r="AO18" i="1"/>
  <c r="AM18" i="1"/>
  <c r="AC18" i="1"/>
  <c r="AE18" i="1" s="1"/>
  <c r="R18" i="1"/>
  <c r="AJ18" i="1" s="1"/>
  <c r="BC17" i="1"/>
  <c r="BB17" i="1"/>
  <c r="BA17" i="1"/>
  <c r="AX17" i="1"/>
  <c r="AR17" i="1"/>
  <c r="AO17" i="1"/>
  <c r="AM17" i="1"/>
  <c r="AC17" i="1"/>
  <c r="AE17" i="1" s="1"/>
  <c r="AG17" i="1" s="1"/>
  <c r="R17" i="1"/>
  <c r="AJ17" i="1" s="1"/>
  <c r="BC16" i="1"/>
  <c r="BB16" i="1"/>
  <c r="BA16" i="1"/>
  <c r="AX16" i="1"/>
  <c r="AR16" i="1"/>
  <c r="AO16" i="1"/>
  <c r="AM16" i="1"/>
  <c r="AC16" i="1"/>
  <c r="AE16" i="1" s="1"/>
  <c r="AG16" i="1" s="1"/>
  <c r="R16" i="1"/>
  <c r="BC15" i="1"/>
  <c r="BB15" i="1"/>
  <c r="BA15" i="1"/>
  <c r="AX15" i="1"/>
  <c r="AR15" i="1"/>
  <c r="AO15" i="1"/>
  <c r="AM15" i="1"/>
  <c r="AC15" i="1"/>
  <c r="AE15" i="1" s="1"/>
  <c r="AG15" i="1" s="1"/>
  <c r="R15" i="1"/>
  <c r="AJ15" i="1" s="1"/>
  <c r="BC14" i="1"/>
  <c r="BB14" i="1"/>
  <c r="BA14" i="1"/>
  <c r="AX14" i="1"/>
  <c r="AR14" i="1"/>
  <c r="AO14" i="1"/>
  <c r="AM14" i="1"/>
  <c r="AC14" i="1"/>
  <c r="AE14" i="1" s="1"/>
  <c r="AG14" i="1" s="1"/>
  <c r="R14" i="1"/>
  <c r="BC13" i="1"/>
  <c r="BB13" i="1"/>
  <c r="BA13" i="1"/>
  <c r="AX13" i="1"/>
  <c r="AR13" i="1"/>
  <c r="AO13" i="1"/>
  <c r="AM13" i="1"/>
  <c r="AC13" i="1"/>
  <c r="AE13" i="1" s="1"/>
  <c r="AG13" i="1" s="1"/>
  <c r="R13" i="1"/>
  <c r="AJ13" i="1" s="1"/>
  <c r="BC12" i="1"/>
  <c r="BB12" i="1"/>
  <c r="BA12" i="1"/>
  <c r="AX12" i="1"/>
  <c r="AR12" i="1"/>
  <c r="AO12" i="1"/>
  <c r="AM12" i="1"/>
  <c r="AC12" i="1"/>
  <c r="AE12" i="1" s="1"/>
  <c r="AG12" i="1" s="1"/>
  <c r="R12" i="1"/>
  <c r="BC11" i="1"/>
  <c r="BB11" i="1"/>
  <c r="BA11" i="1"/>
  <c r="AX11" i="1"/>
  <c r="AR11" i="1"/>
  <c r="AO11" i="1"/>
  <c r="AM11" i="1"/>
  <c r="AC11" i="1"/>
  <c r="AE11" i="1" s="1"/>
  <c r="AG11" i="1" s="1"/>
  <c r="R11" i="1"/>
  <c r="BC10" i="1"/>
  <c r="BB10" i="1"/>
  <c r="BA10" i="1"/>
  <c r="AX10" i="1"/>
  <c r="AR10" i="1"/>
  <c r="AO10" i="1"/>
  <c r="AM10" i="1"/>
  <c r="AC10" i="1"/>
  <c r="AE10" i="1" s="1"/>
  <c r="R10" i="1"/>
  <c r="AJ10" i="1" s="1"/>
  <c r="BC9" i="1"/>
  <c r="BB9" i="1"/>
  <c r="BA9" i="1"/>
  <c r="AX9" i="1"/>
  <c r="AR9" i="1"/>
  <c r="AO9" i="1"/>
  <c r="AM9" i="1"/>
  <c r="AC9" i="1"/>
  <c r="AE9" i="1" s="1"/>
  <c r="R9" i="1"/>
  <c r="AJ9" i="1" s="1"/>
  <c r="BC8" i="1"/>
  <c r="BB8" i="1"/>
  <c r="BA8" i="1"/>
  <c r="AX8" i="1"/>
  <c r="AR8" i="1"/>
  <c r="AO8" i="1"/>
  <c r="AM8" i="1"/>
  <c r="AC8" i="1"/>
  <c r="AE8" i="1" s="1"/>
  <c r="R8" i="1"/>
  <c r="AJ8" i="1" s="1"/>
  <c r="AK8" i="1" s="1"/>
  <c r="BB7" i="1"/>
  <c r="BA7" i="1"/>
  <c r="AX7" i="1"/>
  <c r="AR7" i="1"/>
  <c r="AO7" i="1"/>
  <c r="AM7" i="1"/>
  <c r="AC7" i="1"/>
  <c r="AE7" i="1" s="1"/>
  <c r="AG7" i="1" s="1"/>
  <c r="R7" i="1"/>
  <c r="AJ7" i="1" s="1"/>
  <c r="BC6" i="1"/>
  <c r="BB6" i="1"/>
  <c r="BA6" i="1"/>
  <c r="AX6" i="1"/>
  <c r="AR6" i="1"/>
  <c r="AO6" i="1"/>
  <c r="AM6" i="1"/>
  <c r="AC6" i="1"/>
  <c r="AE6" i="1" s="1"/>
  <c r="AG6" i="1" s="1"/>
  <c r="R6" i="1"/>
  <c r="AJ6" i="1" s="1"/>
  <c r="BC5" i="1"/>
  <c r="BB5" i="1"/>
  <c r="BA5" i="1"/>
  <c r="AX5" i="1"/>
  <c r="AR5" i="1"/>
  <c r="AO5" i="1"/>
  <c r="AM5" i="1"/>
  <c r="AC5" i="1"/>
  <c r="AE5" i="1" s="1"/>
  <c r="AG5" i="1" s="1"/>
  <c r="R5" i="1"/>
  <c r="AJ5" i="1" s="1"/>
  <c r="BC4" i="1"/>
  <c r="BB4" i="1"/>
  <c r="BA4" i="1"/>
  <c r="AX4" i="1"/>
  <c r="AR4" i="1"/>
  <c r="AO4" i="1"/>
  <c r="AM4" i="1"/>
  <c r="AC4" i="1"/>
  <c r="AE4" i="1" s="1"/>
  <c r="AG4" i="1" s="1"/>
  <c r="R4" i="1"/>
  <c r="AJ4" i="1" s="1"/>
  <c r="BC3" i="1"/>
  <c r="BB3" i="1"/>
  <c r="BA3" i="1"/>
  <c r="AX3" i="1"/>
  <c r="AR3" i="1"/>
  <c r="AO3" i="1"/>
  <c r="AM3" i="1"/>
  <c r="AC3" i="1"/>
  <c r="AE3" i="1" s="1"/>
  <c r="AG3" i="1" s="1"/>
  <c r="R3" i="1"/>
  <c r="BB2" i="1"/>
  <c r="BA2" i="1"/>
  <c r="AX2" i="1"/>
  <c r="AR2" i="1"/>
  <c r="AO2" i="1"/>
  <c r="AM2" i="1"/>
  <c r="AJ2" i="1"/>
  <c r="AC2" i="1"/>
  <c r="AE2" i="1" s="1"/>
  <c r="AG2" i="1" s="1"/>
  <c r="AS31" i="1" l="1"/>
  <c r="AS33" i="1"/>
  <c r="AS11" i="1"/>
  <c r="AK18" i="1"/>
  <c r="AT18" i="1" s="1"/>
  <c r="AK15" i="1"/>
  <c r="AS17" i="1"/>
  <c r="AS18" i="1"/>
  <c r="AK27" i="1"/>
  <c r="AT27" i="1" s="1"/>
  <c r="AZ27" i="1" s="1"/>
  <c r="AK2" i="1"/>
  <c r="AS27" i="1"/>
  <c r="AS5" i="1"/>
  <c r="AS9" i="1"/>
  <c r="AS13" i="1"/>
  <c r="AS15" i="1"/>
  <c r="AS4" i="1"/>
  <c r="AK5" i="1"/>
  <c r="AS35" i="1"/>
  <c r="AS3" i="1"/>
  <c r="AS7" i="1"/>
  <c r="AS20" i="1"/>
  <c r="AS22" i="1"/>
  <c r="AS28" i="1"/>
  <c r="AS8" i="1"/>
  <c r="AT8" i="1" s="1"/>
  <c r="AS24" i="1"/>
  <c r="AS6" i="1"/>
  <c r="AK13" i="1"/>
  <c r="AS29" i="1"/>
  <c r="AS34" i="1"/>
  <c r="AK7" i="1"/>
  <c r="AK17" i="1"/>
  <c r="AS19" i="1"/>
  <c r="AS32" i="1"/>
  <c r="AK21" i="1"/>
  <c r="AS2" i="1"/>
  <c r="AK10" i="1"/>
  <c r="AS10" i="1"/>
  <c r="AK19" i="1"/>
  <c r="AT19" i="1" s="1"/>
  <c r="AZ19" i="1" s="1"/>
  <c r="AK29" i="1"/>
  <c r="AT29" i="1" s="1"/>
  <c r="AU29" i="1" s="1"/>
  <c r="AK30" i="1"/>
  <c r="AS30" i="1"/>
  <c r="AK33" i="1"/>
  <c r="AT33" i="1" s="1"/>
  <c r="AZ33" i="1" s="1"/>
  <c r="AK4" i="1"/>
  <c r="AK6" i="1"/>
  <c r="AJ3" i="1"/>
  <c r="AK3" i="1" s="1"/>
  <c r="AT3" i="1" s="1"/>
  <c r="AK9" i="1"/>
  <c r="AJ11" i="1"/>
  <c r="AK11" i="1" s="1"/>
  <c r="AT11" i="1" s="1"/>
  <c r="AK22" i="1"/>
  <c r="AT22" i="1" s="1"/>
  <c r="AK24" i="1"/>
  <c r="AK26" i="1"/>
  <c r="AS26" i="1"/>
  <c r="AK31" i="1"/>
  <c r="AT31" i="1" s="1"/>
  <c r="AJ12" i="1"/>
  <c r="AK12" i="1" s="1"/>
  <c r="AS12" i="1"/>
  <c r="AS14" i="1"/>
  <c r="AS16" i="1"/>
  <c r="AS21" i="1"/>
  <c r="AK23" i="1"/>
  <c r="AS23" i="1"/>
  <c r="AK25" i="1"/>
  <c r="AS25" i="1"/>
  <c r="AK35" i="1"/>
  <c r="AJ32" i="1"/>
  <c r="AK32" i="1" s="1"/>
  <c r="AJ34" i="1"/>
  <c r="AK34" i="1" s="1"/>
  <c r="AJ20" i="1"/>
  <c r="AK20" i="1" s="1"/>
  <c r="AJ14" i="1"/>
  <c r="AK14" i="1" s="1"/>
  <c r="AT14" i="1" s="1"/>
  <c r="AJ16" i="1"/>
  <c r="AK16" i="1" s="1"/>
  <c r="AJ28" i="1"/>
  <c r="AK28" i="1" s="1"/>
  <c r="AT34" i="1" l="1"/>
  <c r="AT32" i="1"/>
  <c r="AT9" i="1"/>
  <c r="AZ9" i="1" s="1"/>
  <c r="AZ18" i="1"/>
  <c r="AU18" i="1"/>
  <c r="AT16" i="1"/>
  <c r="AT15" i="1"/>
  <c r="AU15" i="1" s="1"/>
  <c r="AU8" i="1"/>
  <c r="AZ8" i="1"/>
  <c r="AU33" i="1"/>
  <c r="AT6" i="1"/>
  <c r="AT4" i="1"/>
  <c r="AZ4" i="1" s="1"/>
  <c r="AT2" i="1"/>
  <c r="AZ2" i="1" s="1"/>
  <c r="AT5" i="1"/>
  <c r="AZ5" i="1" s="1"/>
  <c r="AT20" i="1"/>
  <c r="AU5" i="1"/>
  <c r="AT24" i="1"/>
  <c r="AU24" i="1" s="1"/>
  <c r="AU19" i="1"/>
  <c r="AT17" i="1"/>
  <c r="AU17" i="1" s="1"/>
  <c r="AT12" i="1"/>
  <c r="AZ12" i="1" s="1"/>
  <c r="AU27" i="1"/>
  <c r="AT28" i="1"/>
  <c r="AZ28" i="1" s="1"/>
  <c r="AT30" i="1"/>
  <c r="AT13" i="1"/>
  <c r="AT7" i="1"/>
  <c r="AU7" i="1" s="1"/>
  <c r="AT21" i="1"/>
  <c r="AU21" i="1" s="1"/>
  <c r="AT35" i="1"/>
  <c r="AZ35" i="1" s="1"/>
  <c r="AT10" i="1"/>
  <c r="AZ10" i="1" s="1"/>
  <c r="AZ29" i="1"/>
  <c r="AZ20" i="1"/>
  <c r="AU20" i="1"/>
  <c r="AU34" i="1"/>
  <c r="AZ34" i="1"/>
  <c r="AZ14" i="1"/>
  <c r="AU14" i="1"/>
  <c r="AZ16" i="1"/>
  <c r="AU16" i="1"/>
  <c r="AU32" i="1"/>
  <c r="AZ32" i="1"/>
  <c r="AU11" i="1"/>
  <c r="AZ11" i="1"/>
  <c r="AZ3" i="1"/>
  <c r="AU3" i="1"/>
  <c r="AT25" i="1"/>
  <c r="AU22" i="1"/>
  <c r="AZ22" i="1"/>
  <c r="AU6" i="1"/>
  <c r="AZ6" i="1"/>
  <c r="AT23" i="1"/>
  <c r="AZ31" i="1"/>
  <c r="AU31" i="1"/>
  <c r="AT26" i="1"/>
  <c r="AZ21" i="1" l="1"/>
  <c r="AZ17" i="1"/>
  <c r="AU9" i="1"/>
  <c r="AU4" i="1"/>
  <c r="AU12" i="1"/>
  <c r="AZ24" i="1"/>
  <c r="AZ15" i="1"/>
  <c r="AU10" i="1"/>
  <c r="AU2" i="1"/>
  <c r="AZ7" i="1"/>
  <c r="AU28" i="1"/>
  <c r="AU35" i="1"/>
  <c r="AZ30" i="1"/>
  <c r="AU30" i="1"/>
  <c r="AZ13" i="1"/>
  <c r="AU13" i="1"/>
  <c r="AU25" i="1"/>
  <c r="AZ25" i="1"/>
  <c r="AU26" i="1"/>
  <c r="AZ26" i="1"/>
  <c r="AU23" i="1"/>
  <c r="AZ2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<sst xmlns="http://schemas.openxmlformats.org/spreadsheetml/2006/main" count="642" uniqueCount="210">
  <si>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</si>
  <si>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</si>
  <si>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</si>
  <si>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</si>
  <si>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</si>
  <si>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</si>
  <si>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</si>
  <si>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</si>
  <si>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</si>
  <si>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</si>
  <si>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</si>
  <si>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</si>
  <si>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</si>
  <si>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</si>
  <si>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</si>
  <si>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</si>
  <si>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</si>
  <si>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</si>
  <si>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</si>
  <si>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</si>
  <si>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</si>
  <si>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</si>
  <si>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</si>
  <si>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</si>
  <si>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</si>
  <si>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</si>
  <si>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</si>
  <si>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</si>
  <si>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</si>
  <si>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</si>
  <si>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</si>
  <si>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</si>
  <si>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</si>
  <si>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</si>
  <si>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 xml:space="preserve">Duty Rate - </t>
    </r>
    <r>
      <rPr>
        <b/>
        <sz val="11"/>
        <color rgb="FFFF0000"/>
        <rFont val="Calibri"/>
        <family val="2"/>
      </rPr>
      <t>30% Tariff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</si>
  <si>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</si>
  <si>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</si>
  <si>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</si>
  <si>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</si>
  <si>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</si>
  <si>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</si>
  <si>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</si>
  <si>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</si>
  <si>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</si>
  <si>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</si>
  <si>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</si>
  <si>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</si>
  <si>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</si>
  <si>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</si>
  <si>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</si>
  <si>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</si>
  <si>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</si>
  <si>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</si>
  <si>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</si>
  <si>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</si>
  <si>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</si>
  <si>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</si>
  <si>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</si>
  <si>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</si>
  <si>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</si>
  <si>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</si>
  <si>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glass</t>
  </si>
  <si>
    <t>Piece</t>
  </si>
  <si>
    <t>Normal</t>
  </si>
  <si>
    <t>8424.89.9000</t>
    <phoneticPr fontId="0" type="noConversion"/>
  </si>
  <si>
    <t>Yantian</t>
  </si>
  <si>
    <t>China</t>
  </si>
  <si>
    <t>Aspire</t>
  </si>
  <si>
    <t>Toothbrush holder</t>
  </si>
  <si>
    <t>7013.99.5010</t>
  </si>
  <si>
    <t>Tumbler</t>
  </si>
  <si>
    <t>Soap dish</t>
  </si>
  <si>
    <t>Cotton jar</t>
  </si>
  <si>
    <t>Tray</t>
  </si>
  <si>
    <t>Natori</t>
  </si>
  <si>
    <t>Natori 7%</t>
  </si>
  <si>
    <t>Rizal</t>
  </si>
  <si>
    <t>Glass Shorter Lotion Dispenser,plastic antique brass color pump head</t>
  </si>
  <si>
    <t>Shorter Lotion Dispenser,plastic antique brass color pump head</t>
    <phoneticPr fontId="2" type="noConversion"/>
  </si>
  <si>
    <t>3.4x3.4x5.4"(8.8x8.8x13.8cm)</t>
  </si>
  <si>
    <t>Grey</t>
  </si>
  <si>
    <t>NA71-3394</t>
  </si>
  <si>
    <t xml:space="preserve"> 2 pcs taller LP+1 pc  shorter  LP+1pc TBH+1 pc TUM+1 pc SD  mix into master carton</t>
  </si>
  <si>
    <t>Glass Taller Lotion Dispenser,plastic antique brass color pump head</t>
  </si>
  <si>
    <t>Taller Lotion Dispenser,plastic antique brass color pump head</t>
    <phoneticPr fontId="2" type="noConversion"/>
  </si>
  <si>
    <t>2.8x2.8x7.8"</t>
  </si>
  <si>
    <t>NA71-3395</t>
  </si>
  <si>
    <t>8424.89.9000</t>
    <phoneticPr fontId="0" type="noConversion"/>
  </si>
  <si>
    <t>Glass Toothbrush Holder,  iron cover</t>
    <phoneticPr fontId="8" type="noConversion"/>
  </si>
  <si>
    <t>Toothbrush Holder,  iron cover</t>
  </si>
  <si>
    <t>2.8x2.8x4.3" (7.3x7.3x11cm)</t>
  </si>
  <si>
    <t>NA71-3396</t>
  </si>
  <si>
    <t>Glass Tumbler</t>
    <phoneticPr fontId="8" type="noConversion"/>
  </si>
  <si>
    <t>NA71-3397</t>
  </si>
  <si>
    <t>Glass Soap Dish</t>
    <phoneticPr fontId="8" type="noConversion"/>
  </si>
  <si>
    <t>Soap Dish</t>
  </si>
  <si>
    <t>5.2x3.2x1.2"(13.4x8.3x3.2cm)</t>
  </si>
  <si>
    <t>NA71-3398</t>
  </si>
  <si>
    <t>8424.89.9000</t>
  </si>
  <si>
    <t>Wastebasket</t>
  </si>
  <si>
    <t>Yantian,China</t>
  </si>
  <si>
    <t>4.25x2.36x4.45"</t>
  </si>
  <si>
    <t xml:space="preserve">3924.10.4000 </t>
  </si>
  <si>
    <t>3x3x4.45"</t>
  </si>
  <si>
    <t>5.5x3.94x1"</t>
  </si>
  <si>
    <t>Resin Tray</t>
    <phoneticPr fontId="8" type="noConversion"/>
  </si>
  <si>
    <t>10x5.5x1"</t>
  </si>
  <si>
    <t>5.9x3.07x3.94"</t>
  </si>
  <si>
    <t>Resin Toilet Brush</t>
    <phoneticPr fontId="8" type="noConversion"/>
  </si>
  <si>
    <t>5.75x5.75x5.9"</t>
  </si>
  <si>
    <t>Resin Wastebasket</t>
    <phoneticPr fontId="8" type="noConversion"/>
  </si>
  <si>
    <t>Resin Wastebasket</t>
    <phoneticPr fontId="8" type="noConversion"/>
  </si>
  <si>
    <t>8x8x10"</t>
  </si>
  <si>
    <t>Resin Toothbrush holder</t>
    <phoneticPr fontId="8" type="noConversion"/>
  </si>
  <si>
    <t>Resin Cotton jar</t>
    <phoneticPr fontId="8" type="noConversion"/>
  </si>
  <si>
    <t>3x3x7.9"</t>
  </si>
  <si>
    <t>Resin Toothbrush holder</t>
    <phoneticPr fontId="8" type="noConversion"/>
  </si>
  <si>
    <t>S-DGJH</t>
    <phoneticPr fontId="8" type="noConversion"/>
  </si>
  <si>
    <t>S-DGJH</t>
    <phoneticPr fontId="8" type="noConversion"/>
  </si>
  <si>
    <t>Resin 2 Hole Organizer</t>
    <phoneticPr fontId="8" type="noConversion"/>
  </si>
  <si>
    <t>2 Hole Organizer</t>
  </si>
  <si>
    <t>Tissue cover</t>
  </si>
  <si>
    <t>Resin Tumbler</t>
    <phoneticPr fontId="8" type="noConversion"/>
  </si>
  <si>
    <t>Resin Soap dish</t>
    <phoneticPr fontId="8" type="noConversion"/>
  </si>
  <si>
    <t>Resin Wastebasket</t>
    <phoneticPr fontId="8" type="noConversion"/>
  </si>
  <si>
    <t>Silay</t>
    <phoneticPr fontId="19" type="noConversion"/>
  </si>
  <si>
    <t>Resin Lotion Pump(w/stainless steel gold pump)</t>
    <phoneticPr fontId="19" type="noConversion"/>
  </si>
  <si>
    <t>Lotion Pump(w/stainless steel  gold pump)</t>
    <phoneticPr fontId="19" type="noConversion"/>
  </si>
  <si>
    <t>Resin embossed</t>
    <phoneticPr fontId="19" type="noConversion"/>
  </si>
  <si>
    <t>Resin embossed</t>
    <phoneticPr fontId="19" type="noConversion"/>
  </si>
  <si>
    <t>3x3x7.7"</t>
  </si>
  <si>
    <t>Black</t>
    <phoneticPr fontId="19" type="noConversion"/>
  </si>
  <si>
    <t>NA71-3399</t>
    <phoneticPr fontId="2" type="noConversion"/>
  </si>
  <si>
    <r>
      <t>2 pcs LP+1 pc TBH+1 pc TUM+1 pc SD+1pc CJ+1pc Tray+1 pc 2 ORG +1pc TC+1pc WB+1pc BB 11pcs</t>
    </r>
    <r>
      <rPr>
        <sz val="11"/>
        <rFont val="宋体"/>
        <family val="3"/>
        <charset val="134"/>
      </rPr>
      <t>混装入外箱</t>
    </r>
    <r>
      <rPr>
        <sz val="11"/>
        <rFont val="Arial"/>
        <family val="2"/>
      </rPr>
      <t xml:space="preserve"> </t>
    </r>
  </si>
  <si>
    <t>S-DGJY</t>
    <phoneticPr fontId="8" type="noConversion"/>
  </si>
  <si>
    <t>Silay</t>
    <phoneticPr fontId="19" type="noConversion"/>
  </si>
  <si>
    <t>4.13x2.24x4.45"</t>
    <phoneticPr fontId="19" type="noConversion"/>
  </si>
  <si>
    <t>NA71-3400</t>
  </si>
  <si>
    <t>S-DGJY</t>
    <phoneticPr fontId="8" type="noConversion"/>
  </si>
  <si>
    <t>Silay</t>
    <phoneticPr fontId="19" type="noConversion"/>
  </si>
  <si>
    <t>NA71-3401</t>
  </si>
  <si>
    <t>5.5x3.75x1"</t>
    <phoneticPr fontId="19" type="noConversion"/>
  </si>
  <si>
    <t>Black</t>
    <phoneticPr fontId="19" type="noConversion"/>
  </si>
  <si>
    <t>NA71-3402</t>
  </si>
  <si>
    <t>S-DGJY</t>
    <phoneticPr fontId="8" type="noConversion"/>
  </si>
  <si>
    <t>10x5.5x1"</t>
    <phoneticPr fontId="19" type="noConversion"/>
  </si>
  <si>
    <t>Black</t>
    <phoneticPr fontId="19" type="noConversion"/>
  </si>
  <si>
    <t>NA71-3403</t>
  </si>
  <si>
    <t>Resin 2 Hole Organizer</t>
    <phoneticPr fontId="8" type="noConversion"/>
  </si>
  <si>
    <t>NA71-3404</t>
  </si>
  <si>
    <t>Resin Cotton Jar</t>
    <phoneticPr fontId="19" type="noConversion"/>
  </si>
  <si>
    <t>Cotton Jar</t>
    <phoneticPr fontId="19" type="noConversion"/>
  </si>
  <si>
    <t>3.94x3.94x4.13"</t>
    <phoneticPr fontId="19" type="noConversion"/>
  </si>
  <si>
    <t>NA71-3405</t>
  </si>
  <si>
    <t>Resin Toilet brush holder</t>
    <phoneticPr fontId="19" type="noConversion"/>
  </si>
  <si>
    <t>Toilet brush holder</t>
    <phoneticPr fontId="19" type="noConversion"/>
  </si>
  <si>
    <t>3.86x3.86x10"</t>
    <phoneticPr fontId="19" type="noConversion"/>
  </si>
  <si>
    <t>NA71-3406</t>
  </si>
  <si>
    <t>Resin Tissue cover</t>
    <phoneticPr fontId="19" type="noConversion"/>
  </si>
  <si>
    <t>Tissue cover</t>
    <phoneticPr fontId="19" type="noConversion"/>
  </si>
  <si>
    <t>5.75x5.75x5.9"</t>
    <phoneticPr fontId="19" type="noConversion"/>
  </si>
  <si>
    <t>NA71-3407</t>
  </si>
  <si>
    <t>NA71-3408</t>
  </si>
  <si>
    <t>3.94x3.94x4.72"</t>
  </si>
  <si>
    <t>S-DGJH</t>
    <phoneticPr fontId="8" type="noConversion"/>
  </si>
  <si>
    <t>Resin 2 Hole Organizer</t>
    <phoneticPr fontId="8" type="noConversion"/>
  </si>
  <si>
    <t>Toilet Brush</t>
  </si>
  <si>
    <t>3.86x3.86x14.7"</t>
  </si>
  <si>
    <t>Amara</t>
  </si>
  <si>
    <t>Resin Lotion Pump(w/stainless steel golden pump)</t>
    <phoneticPr fontId="8" type="noConversion"/>
  </si>
  <si>
    <t>Lotion Pump(w/stainless steel golden pump)</t>
  </si>
  <si>
    <t>Resin paint /matte white+debossed</t>
  </si>
  <si>
    <t>White</t>
  </si>
  <si>
    <t>NA71-3409</t>
    <phoneticPr fontId="2" type="noConversion"/>
  </si>
  <si>
    <r>
      <t xml:space="preserve">2 pcs LP+1 pc TBH+1 pc TUM+1 pc SD+1pc CJ+1pc Tray +1pc 2org+ 1pc TC+1pc WB+1pc BB  </t>
    </r>
    <r>
      <rPr>
        <sz val="11"/>
        <color rgb="FFFF0000"/>
        <rFont val="Arial"/>
        <family val="2"/>
      </rPr>
      <t>11pcs</t>
    </r>
    <r>
      <rPr>
        <sz val="11"/>
        <rFont val="宋体"/>
        <family val="3"/>
        <charset val="134"/>
      </rPr>
      <t>混装入外箱</t>
    </r>
  </si>
  <si>
    <t>NA71-3410</t>
  </si>
  <si>
    <t>Resin Tumbler</t>
    <phoneticPr fontId="8" type="noConversion"/>
  </si>
  <si>
    <t>NA71-3411</t>
  </si>
  <si>
    <t>Resin Soap dish</t>
    <phoneticPr fontId="8" type="noConversion"/>
  </si>
  <si>
    <t>NA71-3412</t>
  </si>
  <si>
    <t>NA71-3413</t>
  </si>
  <si>
    <t>Resin Tray</t>
    <phoneticPr fontId="8" type="noConversion"/>
  </si>
  <si>
    <t>NA71-3414</t>
  </si>
  <si>
    <t>NA71-3415</t>
  </si>
  <si>
    <t>Resin Tissue cover</t>
    <phoneticPr fontId="8" type="noConversion"/>
  </si>
  <si>
    <t>NA71-3416</t>
  </si>
  <si>
    <t>NA71-3417</t>
  </si>
  <si>
    <t>NA71-3418</t>
  </si>
  <si>
    <t>Blackwell</t>
    <phoneticPr fontId="19" type="noConversion"/>
  </si>
  <si>
    <t>Resin Lotion Pump(w/stainless steel black pump)</t>
    <phoneticPr fontId="19" type="noConversion"/>
  </si>
  <si>
    <t>Lotion Pump(w/stainlee steel black pump)</t>
    <phoneticPr fontId="19" type="noConversion"/>
  </si>
  <si>
    <t>Black</t>
    <phoneticPr fontId="19" type="noConversion"/>
  </si>
  <si>
    <t>NA71-3419</t>
    <phoneticPr fontId="2" type="noConversion"/>
  </si>
  <si>
    <t>NA71-3420</t>
  </si>
  <si>
    <t>Resin embossed</t>
    <phoneticPr fontId="19" type="noConversion"/>
  </si>
  <si>
    <t>NA71-3421</t>
  </si>
  <si>
    <t>NA71-3422</t>
  </si>
  <si>
    <t>Blackwell</t>
    <phoneticPr fontId="19" type="noConversion"/>
  </si>
  <si>
    <t>Resin Tray</t>
    <phoneticPr fontId="8" type="noConversion"/>
  </si>
  <si>
    <t>10x5.5x1.18"</t>
  </si>
  <si>
    <t>NA71-3423</t>
  </si>
  <si>
    <t>NA71-3424</t>
  </si>
  <si>
    <t>Blackwell</t>
    <phoneticPr fontId="19" type="noConversion"/>
  </si>
  <si>
    <t>Resin Toilet brush holder</t>
    <phoneticPr fontId="19" type="noConversion"/>
  </si>
  <si>
    <t>Toilet brush holder</t>
    <phoneticPr fontId="19" type="noConversion"/>
  </si>
  <si>
    <t>3.86x3.86x10"</t>
    <phoneticPr fontId="19" type="noConversion"/>
  </si>
  <si>
    <t>NA71-3425</t>
  </si>
  <si>
    <t>Tissue cover</t>
    <phoneticPr fontId="19" type="noConversion"/>
  </si>
  <si>
    <t>NA71-3426</t>
  </si>
  <si>
    <t>NA71-3427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</si>
</sst>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&quot;$&quot;#,##0.00"/>
    <numFmt numFmtId="177" formatCode="0.0"/>
    <numFmt numFmtId="178" formatCode="0.000"/>
    <numFmt numFmtId="179" formatCode="0.0_ "/>
    <numFmt numFmtId="180" formatCode="0_ "/>
    <numFmt numFmtId="181" formatCode="_(* #,##0.00_);_(* \(#,##0.00\);_(* &quot;-&quot;??_);_(@_)"/>
    <numFmt numFmtId="182" formatCode="_(* #,##0_);_(* \(#,##0\);_(* &quot;-&quot;??_);_(@_)"/>
    <numFmt numFmtId="183" formatCode="0.0%"/>
    <numFmt numFmtId="184" formatCode="_([$$-409]* #,##0.00_);_([$$-409]* \(#,##0.00\);_([$$-409]* &quot;-&quot;??_);_(@_)"/>
    <numFmt numFmtId="185" formatCode="0.0_);[Red]\(0.0\)"/>
    <numFmt numFmtId="186" formatCode="[$$-409]#,##0.00;\-[$$-409]#,##0.00"/>
    <numFmt numFmtId="187" formatCode="0.00_ "/>
    <numFmt numFmtId="188" formatCode="[$-409]d/mmm;@"/>
    <numFmt numFmtId="189" formatCode="0.00_);[Red]\(0.00\)"/>
    <numFmt numFmtId="190" formatCode="0.000_ "/>
  </numFmts>
  <fonts count="2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0000FF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Aptos"/>
      <family val="2"/>
    </font>
    <font>
      <b/>
      <i/>
      <sz val="11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6" fillId="0" borderId="0"/>
    <xf numFmtId="0" fontId="1" fillId="0" borderId="0"/>
    <xf numFmtId="0" fontId="11" fillId="0" borderId="0"/>
    <xf numFmtId="181" fontId="11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184" fontId="6" fillId="0" borderId="0"/>
    <xf numFmtId="0" fontId="11" fillId="0" borderId="0"/>
    <xf numFmtId="0" fontId="11" fillId="0" borderId="0"/>
    <xf numFmtId="0" fontId="1" fillId="0" borderId="0"/>
    <xf numFmtId="188" fontId="6" fillId="0" borderId="0" applyProtection="0"/>
    <xf numFmtId="190" fontId="6" fillId="0" borderId="0" applyProtection="0"/>
    <xf numFmtId="188" fontId="11" fillId="0" borderId="0">
      <alignment vertical="center"/>
    </xf>
    <xf numFmtId="188" fontId="11" fillId="0" borderId="0" applyProtection="0"/>
    <xf numFmtId="0" fontId="6" fillId="0" borderId="0"/>
    <xf numFmtId="188" fontId="11" fillId="0" borderId="0"/>
  </cellStyleXfs>
  <cellXfs count="10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6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/>
    <xf numFmtId="0" fontId="10" fillId="0" borderId="2" xfId="3" applyFont="1" applyBorder="1" applyAlignment="1">
      <alignment vertical="center" wrapText="1"/>
    </xf>
    <xf numFmtId="0" fontId="10" fillId="0" borderId="2" xfId="4" applyFont="1" applyBorder="1" applyAlignment="1">
      <alignment horizontal="left" vertical="center" wrapText="1"/>
    </xf>
    <xf numFmtId="0" fontId="10" fillId="0" borderId="2" xfId="3" applyFont="1" applyBorder="1" applyAlignment="1">
      <alignment vertical="center"/>
    </xf>
    <xf numFmtId="180" fontId="10" fillId="0" borderId="2" xfId="3" applyNumberFormat="1" applyFont="1" applyBorder="1" applyAlignment="1">
      <alignment horizontal="left" vertical="center" wrapText="1"/>
    </xf>
    <xf numFmtId="2" fontId="10" fillId="0" borderId="2" xfId="3" applyNumberFormat="1" applyFont="1" applyBorder="1" applyAlignment="1">
      <alignment horizontal="left" vertical="center" wrapText="1"/>
    </xf>
    <xf numFmtId="182" fontId="10" fillId="0" borderId="2" xfId="5" applyNumberFormat="1" applyFont="1" applyFill="1" applyBorder="1" applyAlignment="1">
      <alignment horizontal="left" vertical="center" wrapText="1"/>
    </xf>
    <xf numFmtId="178" fontId="0" fillId="8" borderId="2" xfId="0" applyNumberFormat="1" applyFill="1" applyBorder="1"/>
    <xf numFmtId="2" fontId="0" fillId="0" borderId="2" xfId="0" applyNumberFormat="1" applyBorder="1"/>
    <xf numFmtId="1" fontId="0" fillId="8" borderId="2" xfId="0" applyNumberFormat="1" applyFill="1" applyBorder="1"/>
    <xf numFmtId="3" fontId="0" fillId="0" borderId="2" xfId="0" applyNumberFormat="1" applyBorder="1"/>
    <xf numFmtId="176" fontId="0" fillId="8" borderId="2" xfId="0" applyNumberFormat="1" applyFill="1" applyBorder="1"/>
    <xf numFmtId="0" fontId="14" fillId="0" borderId="2" xfId="0" applyFont="1" applyBorder="1" applyAlignment="1">
      <alignment horizontal="center" vertical="center" shrinkToFit="1"/>
    </xf>
    <xf numFmtId="183" fontId="16" fillId="0" borderId="2" xfId="6" applyNumberFormat="1" applyFont="1" applyBorder="1" applyAlignment="1">
      <alignment horizontal="center" vertical="center" wrapText="1"/>
    </xf>
    <xf numFmtId="10" fontId="0" fillId="0" borderId="2" xfId="0" applyNumberFormat="1" applyBorder="1"/>
    <xf numFmtId="176" fontId="0" fillId="0" borderId="2" xfId="0" applyNumberFormat="1" applyBorder="1"/>
    <xf numFmtId="10" fontId="0" fillId="8" borderId="2" xfId="7" applyNumberFormat="1" applyFont="1" applyFill="1" applyBorder="1" applyAlignment="1"/>
    <xf numFmtId="1" fontId="6" fillId="0" borderId="2" xfId="8" applyNumberFormat="1" applyFont="1" applyBorder="1" applyAlignment="1">
      <alignment horizontal="center" vertical="center" wrapText="1"/>
    </xf>
    <xf numFmtId="2" fontId="0" fillId="8" borderId="2" xfId="0" applyNumberFormat="1" applyFill="1" applyBorder="1"/>
    <xf numFmtId="0" fontId="10" fillId="0" borderId="2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vertical="center"/>
    </xf>
    <xf numFmtId="184" fontId="6" fillId="10" borderId="2" xfId="9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76" fontId="4" fillId="2" borderId="2" xfId="0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0" fontId="1" fillId="0" borderId="2" xfId="0" applyFont="1" applyBorder="1" applyAlignment="1">
      <alignment wrapText="1"/>
    </xf>
    <xf numFmtId="10" fontId="0" fillId="0" borderId="2" xfId="0" applyNumberFormat="1" applyBorder="1" applyAlignment="1">
      <alignment wrapText="1"/>
    </xf>
    <xf numFmtId="0" fontId="10" fillId="5" borderId="2" xfId="3" applyFont="1" applyFill="1" applyBorder="1" applyAlignment="1">
      <alignment horizontal="left" vertical="center" wrapText="1"/>
    </xf>
    <xf numFmtId="0" fontId="17" fillId="5" borderId="2" xfId="10" applyFont="1" applyFill="1" applyBorder="1" applyAlignment="1">
      <alignment horizontal="left" vertical="center" wrapText="1"/>
    </xf>
    <xf numFmtId="0" fontId="6" fillId="11" borderId="2" xfId="0" applyFont="1" applyFill="1" applyBorder="1"/>
    <xf numFmtId="0" fontId="13" fillId="9" borderId="2" xfId="0" applyFont="1" applyFill="1" applyBorder="1" applyAlignment="1">
      <alignment wrapText="1"/>
    </xf>
    <xf numFmtId="176" fontId="9" fillId="5" borderId="2" xfId="0" applyNumberFormat="1" applyFont="1" applyFill="1" applyBorder="1" applyAlignment="1">
      <alignment wrapText="1"/>
    </xf>
    <xf numFmtId="176" fontId="0" fillId="5" borderId="2" xfId="0" applyNumberFormat="1" applyFill="1" applyBorder="1" applyAlignment="1">
      <alignment horizontal="center" wrapText="1"/>
    </xf>
    <xf numFmtId="0" fontId="17" fillId="6" borderId="2" xfId="11" applyFont="1" applyFill="1" applyBorder="1" applyAlignment="1">
      <alignment horizontal="left" vertical="center" wrapText="1"/>
    </xf>
    <xf numFmtId="176" fontId="9" fillId="6" borderId="2" xfId="0" applyNumberFormat="1" applyFont="1" applyFill="1" applyBorder="1" applyAlignment="1">
      <alignment wrapText="1"/>
    </xf>
    <xf numFmtId="176" fontId="4" fillId="5" borderId="2" xfId="0" applyNumberFormat="1" applyFont="1" applyFill="1" applyBorder="1" applyAlignment="1">
      <alignment wrapText="1"/>
    </xf>
    <xf numFmtId="185" fontId="10" fillId="0" borderId="2" xfId="3" applyNumberFormat="1" applyFont="1" applyBorder="1" applyAlignment="1">
      <alignment horizontal="left" vertical="center" shrinkToFit="1"/>
    </xf>
    <xf numFmtId="182" fontId="10" fillId="0" borderId="2" xfId="3" applyNumberFormat="1" applyFont="1" applyBorder="1" applyAlignment="1">
      <alignment horizontal="left" vertical="center"/>
    </xf>
    <xf numFmtId="0" fontId="6" fillId="0" borderId="2" xfId="8" applyFont="1" applyBorder="1" applyAlignment="1">
      <alignment horizontal="center" vertical="center"/>
    </xf>
    <xf numFmtId="186" fontId="10" fillId="0" borderId="2" xfId="3" applyNumberFormat="1" applyFont="1" applyBorder="1" applyAlignment="1">
      <alignment vertical="center"/>
    </xf>
    <xf numFmtId="187" fontId="10" fillId="0" borderId="2" xfId="3" applyNumberFormat="1" applyFont="1" applyBorder="1" applyAlignment="1">
      <alignment horizontal="left" vertical="center"/>
    </xf>
    <xf numFmtId="185" fontId="18" fillId="0" borderId="2" xfId="0" applyNumberFormat="1" applyFont="1" applyBorder="1"/>
    <xf numFmtId="183" fontId="0" fillId="0" borderId="2" xfId="0" applyNumberFormat="1" applyBorder="1"/>
    <xf numFmtId="176" fontId="4" fillId="5" borderId="2" xfId="0" applyNumberFormat="1" applyFont="1" applyFill="1" applyBorder="1" applyAlignment="1">
      <alignment horizontal="center" wrapText="1"/>
    </xf>
    <xf numFmtId="0" fontId="18" fillId="5" borderId="2" xfId="0" applyFont="1" applyFill="1" applyBorder="1" applyAlignment="1">
      <alignment horizontal="left"/>
    </xf>
    <xf numFmtId="0" fontId="18" fillId="0" borderId="2" xfId="0" applyFont="1" applyBorder="1" applyAlignment="1">
      <alignment horizontal="left"/>
    </xf>
    <xf numFmtId="10" fontId="3" fillId="8" borderId="2" xfId="7" applyNumberFormat="1" applyFont="1" applyFill="1" applyBorder="1" applyAlignment="1"/>
    <xf numFmtId="176" fontId="9" fillId="5" borderId="2" xfId="0" applyNumberFormat="1" applyFont="1" applyFill="1" applyBorder="1" applyAlignment="1">
      <alignment horizontal="center" wrapText="1"/>
    </xf>
    <xf numFmtId="0" fontId="10" fillId="0" borderId="2" xfId="4" applyFont="1" applyBorder="1" applyAlignment="1">
      <alignment vertical="center" wrapText="1"/>
    </xf>
    <xf numFmtId="187" fontId="10" fillId="10" borderId="2" xfId="3" applyNumberFormat="1" applyFont="1" applyFill="1" applyBorder="1" applyAlignment="1">
      <alignment horizontal="left" vertical="center"/>
    </xf>
    <xf numFmtId="189" fontId="10" fillId="0" borderId="2" xfId="15" applyNumberFormat="1" applyFont="1" applyBorder="1" applyAlignment="1">
      <alignment horizontal="left" vertical="center" wrapText="1"/>
    </xf>
    <xf numFmtId="189" fontId="10" fillId="12" borderId="2" xfId="15" applyNumberFormat="1" applyFont="1" applyFill="1" applyBorder="1" applyAlignment="1">
      <alignment horizontal="left" vertical="center" wrapText="1"/>
    </xf>
    <xf numFmtId="185" fontId="10" fillId="12" borderId="2" xfId="3" applyNumberFormat="1" applyFont="1" applyFill="1" applyBorder="1" applyAlignment="1">
      <alignment horizontal="left" vertical="center"/>
    </xf>
    <xf numFmtId="189" fontId="10" fillId="10" borderId="2" xfId="15" applyNumberFormat="1" applyFont="1" applyFill="1" applyBorder="1" applyAlignment="1">
      <alignment horizontal="left" vertical="center" wrapText="1"/>
    </xf>
    <xf numFmtId="188" fontId="10" fillId="0" borderId="2" xfId="16" applyFont="1" applyBorder="1" applyAlignment="1">
      <alignment horizontal="left" vertical="center" wrapText="1"/>
    </xf>
    <xf numFmtId="185" fontId="10" fillId="0" borderId="2" xfId="3" applyNumberFormat="1" applyFont="1" applyBorder="1" applyAlignment="1">
      <alignment horizontal="left" vertical="center" wrapText="1"/>
    </xf>
    <xf numFmtId="0" fontId="3" fillId="5" borderId="2" xfId="0" applyFont="1" applyFill="1" applyBorder="1" applyAlignment="1">
      <alignment wrapText="1"/>
    </xf>
    <xf numFmtId="10" fontId="3" fillId="5" borderId="2" xfId="0" applyNumberFormat="1" applyFont="1" applyFill="1" applyBorder="1"/>
    <xf numFmtId="185" fontId="20" fillId="0" borderId="2" xfId="3" applyNumberFormat="1" applyFont="1" applyBorder="1" applyAlignment="1">
      <alignment horizontal="left" vertical="center" shrinkToFit="1"/>
    </xf>
    <xf numFmtId="185" fontId="20" fillId="13" borderId="2" xfId="3" applyNumberFormat="1" applyFont="1" applyFill="1" applyBorder="1" applyAlignment="1">
      <alignment horizontal="left" vertical="center" shrinkToFit="1"/>
    </xf>
    <xf numFmtId="188" fontId="10" fillId="0" borderId="2" xfId="3" applyNumberFormat="1" applyFont="1" applyBorder="1" applyAlignment="1">
      <alignment horizontal="left" vertical="center"/>
    </xf>
    <xf numFmtId="0" fontId="6" fillId="0" borderId="5" xfId="8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0" borderId="2" xfId="1" applyFont="1" applyBorder="1" applyAlignment="1">
      <alignment horizontal="left" vertical="center" wrapText="1"/>
    </xf>
    <xf numFmtId="185" fontId="10" fillId="0" borderId="2" xfId="3" applyNumberFormat="1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 wrapText="1"/>
    </xf>
    <xf numFmtId="185" fontId="10" fillId="0" borderId="2" xfId="3" applyNumberFormat="1" applyFont="1" applyBorder="1" applyAlignment="1">
      <alignment horizontal="center" vertical="center"/>
    </xf>
    <xf numFmtId="179" fontId="10" fillId="0" borderId="2" xfId="3" applyNumberFormat="1" applyFont="1" applyBorder="1" applyAlignment="1">
      <alignment horizontal="left" vertical="center" wrapText="1"/>
    </xf>
  </cellXfs>
  <cellStyles count="19">
    <cellStyle name="_ET_STYLE_NoName_00__JLA BBB quotation sheet -9.13 3" xfId="14"/>
    <cellStyle name="_ET_STYLE_NoName_00__JLA BBB quotation sheet -9.13 8" xfId="13"/>
    <cellStyle name="Comma 5" xfId="5"/>
    <cellStyle name="Normal 2" xfId="1"/>
    <cellStyle name="Normal 2 18 2" xfId="2"/>
    <cellStyle name="Normal 2 42" xfId="10"/>
    <cellStyle name="Normal 2 42 4" xfId="11"/>
    <cellStyle name="Normal 3" xfId="3"/>
    <cellStyle name="Normal 3 2" xfId="8"/>
    <cellStyle name="Normal 4" xfId="12"/>
    <cellStyle name="Percent 2" xfId="7"/>
    <cellStyle name="Percent 2 2 2 52" xfId="6"/>
    <cellStyle name="常规" xfId="0" builtinId="0"/>
    <cellStyle name="常规 3 2 2" xfId="18"/>
    <cellStyle name="常规_quotation-Mercury  3.22.2011 (for BBB)_BBB Spring 12 Styleout Belize - Heather 102111" xfId="4"/>
    <cellStyle name="常规_quotation-Mercury  3.22.2011 (for BBB)_JLA BBB quotation sheet -9.13 2" xfId="16"/>
    <cellStyle name="常规_TSS-TARGET Holiday 09 D67 Better damask Table linen--90327 (3)" xfId="15"/>
    <cellStyle name="样式 1 2" xfId="17"/>
    <cellStyle name="样式 1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Feb%20'26%20BA%20POE%20Commitment%20Sheet%20-%20202509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erena 10.30"/>
      <sheetName val="ValueSelect"/>
      <sheetName val="Data"/>
      <sheetName val="Sales 9.10"/>
      <sheetName val="Sales 9.11"/>
      <sheetName val="HG Counter 9.15"/>
      <sheetName val="Sunny 9.11"/>
      <sheetName val="Sunny 9.9"/>
    </sheetNames>
    <sheetDataSet>
      <sheetData sheetId="0"/>
      <sheetData sheetId="1"/>
      <sheetData sheetId="2">
        <row r="13">
          <cell r="T13">
            <v>2.25</v>
          </cell>
        </row>
      </sheetData>
      <sheetData sheetId="3"/>
      <sheetData sheetId="4"/>
      <sheetData sheetId="5"/>
      <sheetData sheetId="6"/>
      <sheetData sheetId="7"/>
      <sheetData sheetId="8">
        <row r="24">
          <cell r="S24">
            <v>2.34</v>
          </cell>
        </row>
        <row r="25">
          <cell r="S25">
            <v>1.75</v>
          </cell>
        </row>
        <row r="26">
          <cell r="S26">
            <v>1.55</v>
          </cell>
        </row>
        <row r="115">
          <cell r="S115">
            <v>1.99</v>
          </cell>
        </row>
        <row r="116">
          <cell r="S116">
            <v>3.42</v>
          </cell>
        </row>
        <row r="117">
          <cell r="S117">
            <v>3.67</v>
          </cell>
        </row>
        <row r="118">
          <cell r="S118">
            <v>5.89</v>
          </cell>
        </row>
        <row r="135">
          <cell r="S135">
            <v>1.33</v>
          </cell>
        </row>
        <row r="137">
          <cell r="S137">
            <v>2.74</v>
          </cell>
        </row>
        <row r="139">
          <cell r="S139">
            <v>3.77</v>
          </cell>
        </row>
        <row r="140">
          <cell r="S140">
            <v>6.37</v>
          </cell>
        </row>
        <row r="150">
          <cell r="S150">
            <v>3.42</v>
          </cell>
        </row>
        <row r="151">
          <cell r="S151">
            <v>3.67</v>
          </cell>
        </row>
        <row r="152">
          <cell r="S152">
            <v>5.89</v>
          </cell>
        </row>
      </sheetData>
      <sheetData sheetId="9">
        <row r="96">
          <cell r="Q96">
            <v>2.2999999999999998</v>
          </cell>
        </row>
        <row r="97">
          <cell r="Q97">
            <v>1.45</v>
          </cell>
        </row>
        <row r="98">
          <cell r="Q98">
            <v>1.32</v>
          </cell>
        </row>
        <row r="99">
          <cell r="Q99">
            <v>1.32</v>
          </cell>
        </row>
        <row r="100">
          <cell r="Q100">
            <v>2.4500000000000002</v>
          </cell>
        </row>
        <row r="101">
          <cell r="Q101">
            <v>2.12</v>
          </cell>
        </row>
        <row r="117">
          <cell r="Q117">
            <v>2.4500000000000002</v>
          </cell>
        </row>
        <row r="118">
          <cell r="Q118">
            <v>1.5</v>
          </cell>
        </row>
        <row r="119">
          <cell r="Q119">
            <v>1.4</v>
          </cell>
        </row>
        <row r="121">
          <cell r="Q121">
            <v>2.1</v>
          </cell>
        </row>
        <row r="123">
          <cell r="Q123">
            <v>2.7</v>
          </cell>
        </row>
        <row r="126">
          <cell r="Q126">
            <v>3.9</v>
          </cell>
        </row>
        <row r="127">
          <cell r="Q127">
            <v>2.2999999999999998</v>
          </cell>
        </row>
        <row r="128">
          <cell r="Q128">
            <v>1.45</v>
          </cell>
        </row>
        <row r="129">
          <cell r="Q129">
            <v>1.32</v>
          </cell>
        </row>
        <row r="130">
          <cell r="Q130">
            <v>1.32</v>
          </cell>
        </row>
        <row r="131">
          <cell r="Q131">
            <v>2.4500000000000002</v>
          </cell>
        </row>
        <row r="132">
          <cell r="Q132">
            <v>2.12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35"/>
  <sheetViews>
    <sheetView tabSelected="1" zoomScale="65" zoomScaleNormal="65" workbookViewId="0">
      <selection activeCell="BC28" sqref="BC28"/>
    </sheetView>
  </sheetViews>
  <sheetFormatPr defaultColWidth="9.140625" defaultRowHeight="15"/>
  <cols>
    <col min="1" max="1" width="11" style="1" customWidth="1"/>
    <col min="2" max="2" width="45.42578125" style="2" customWidth="1"/>
    <col min="3" max="3" width="14.42578125" style="2" customWidth="1"/>
    <col min="4" max="4" width="19.140625" style="2" customWidth="1"/>
    <col min="5" max="5" width="21.140625" style="2" customWidth="1"/>
    <col min="6" max="7" width="18.28515625" style="2" customWidth="1"/>
    <col min="8" max="8" width="30.7109375" style="2" customWidth="1"/>
    <col min="9" max="9" width="24.42578125" style="2" customWidth="1"/>
    <col min="10" max="10" width="10.42578125" style="2" customWidth="1"/>
    <col min="11" max="11" width="9.85546875" style="3" customWidth="1"/>
    <col min="12" max="12" width="23.42578125" style="2" customWidth="1"/>
    <col min="13" max="13" width="13.5703125" style="2" customWidth="1"/>
    <col min="14" max="14" width="14.7109375" style="2" customWidth="1"/>
    <col min="15" max="15" width="15" style="2" customWidth="1"/>
    <col min="16" max="16" width="18.5703125" style="2" customWidth="1"/>
    <col min="17" max="17" width="12.140625" style="2" customWidth="1"/>
    <col min="18" max="18" width="8.5703125" style="5" customWidth="1"/>
    <col min="19" max="19" width="7.42578125" style="2" customWidth="1"/>
    <col min="20" max="20" width="7.85546875" style="2" customWidth="1"/>
    <col min="21" max="21" width="8.5703125" style="93" customWidth="1"/>
    <col min="22" max="22" width="9" style="93" customWidth="1"/>
    <col min="23" max="23" width="8.5703125" style="93" customWidth="1"/>
    <col min="24" max="24" width="9.140625" style="93" customWidth="1"/>
    <col min="25" max="25" width="9.28515625" style="93" customWidth="1"/>
    <col min="26" max="26" width="7.85546875" style="93" customWidth="1"/>
    <col min="27" max="27" width="8" style="94" customWidth="1"/>
    <col min="28" max="28" width="8.28515625" style="95" customWidth="1"/>
    <col min="29" max="29" width="11.5703125" style="96" customWidth="1"/>
    <col min="30" max="30" width="11.85546875" style="94" customWidth="1"/>
    <col min="31" max="31" width="12" style="95" customWidth="1"/>
    <col min="32" max="32" width="12.140625" style="2" customWidth="1"/>
    <col min="33" max="33" width="14.5703125" style="5" customWidth="1"/>
    <col min="34" max="34" width="18" style="2" customWidth="1"/>
    <col min="35" max="35" width="11.42578125" style="4" customWidth="1"/>
    <col min="36" max="36" width="9" style="5" customWidth="1"/>
    <col min="37" max="37" width="9.28515625" style="5" customWidth="1"/>
    <col min="38" max="38" width="9.28515625" style="4" customWidth="1"/>
    <col min="39" max="39" width="9.28515625" style="5" customWidth="1"/>
    <col min="40" max="40" width="9.28515625" style="4" customWidth="1"/>
    <col min="41" max="42" width="8.5703125" style="5" customWidth="1"/>
    <col min="43" max="43" width="8.5703125" style="4" customWidth="1"/>
    <col min="44" max="45" width="8.5703125" style="5" customWidth="1"/>
    <col min="46" max="46" width="9.5703125" style="5" customWidth="1"/>
    <col min="47" max="47" width="11.5703125" style="5" customWidth="1"/>
    <col min="48" max="48" width="12.140625" style="97" customWidth="1"/>
    <col min="49" max="49" width="14.85546875" style="2" customWidth="1"/>
    <col min="50" max="50" width="10.5703125" style="2" customWidth="1"/>
    <col min="51" max="51" width="9.140625" style="2"/>
    <col min="52" max="52" width="17" style="5" customWidth="1"/>
    <col min="53" max="53" width="20.42578125" style="5" customWidth="1"/>
    <col min="54" max="54" width="14.5703125" style="5" customWidth="1"/>
    <col min="55" max="57" width="9.85546875" style="2" customWidth="1"/>
    <col min="58" max="58" width="12.7109375" style="2" customWidth="1"/>
    <col min="59" max="60" width="9.140625" style="2" customWidth="1"/>
    <col min="61" max="61" width="9.140625" customWidth="1"/>
    <col min="62" max="16384" width="9.140625" style="2"/>
  </cols>
  <sheetData>
    <row r="1" spans="1:60" ht="67.5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11" t="s">
        <v>16</v>
      </c>
      <c r="R1" s="12" t="s">
        <v>17</v>
      </c>
      <c r="S1" s="13" t="s">
        <v>18</v>
      </c>
      <c r="T1" s="6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3" t="s">
        <v>41</v>
      </c>
      <c r="AQ1" s="21" t="s">
        <v>42</v>
      </c>
      <c r="AR1" s="20" t="s">
        <v>43</v>
      </c>
      <c r="AS1" s="20" t="s">
        <v>44</v>
      </c>
      <c r="AT1" s="24" t="s">
        <v>45</v>
      </c>
      <c r="AU1" s="25" t="s">
        <v>46</v>
      </c>
      <c r="AV1" s="26" t="s">
        <v>47</v>
      </c>
      <c r="AW1" s="27" t="s">
        <v>48</v>
      </c>
      <c r="AX1" s="25" t="s">
        <v>49</v>
      </c>
      <c r="AY1" s="6" t="s">
        <v>50</v>
      </c>
      <c r="AZ1" s="20" t="s">
        <v>51</v>
      </c>
      <c r="BA1" s="20" t="s">
        <v>52</v>
      </c>
      <c r="BB1" s="20" t="s">
        <v>53</v>
      </c>
      <c r="BC1" s="28" t="s">
        <v>54</v>
      </c>
      <c r="BD1" s="29" t="s">
        <v>55</v>
      </c>
      <c r="BE1" s="29" t="s">
        <v>56</v>
      </c>
      <c r="BF1" s="29" t="s">
        <v>57</v>
      </c>
      <c r="BG1" s="29" t="s">
        <v>58</v>
      </c>
      <c r="BH1" s="29" t="s">
        <v>59</v>
      </c>
    </row>
    <row r="2" spans="1:60" ht="59.25" customHeight="1">
      <c r="A2" s="52">
        <v>16</v>
      </c>
      <c r="B2" s="98"/>
      <c r="C2" s="53"/>
      <c r="D2" s="56" t="s">
        <v>74</v>
      </c>
      <c r="E2" s="30" t="s">
        <v>75</v>
      </c>
      <c r="F2" s="30" t="s">
        <v>60</v>
      </c>
      <c r="G2" s="31" t="s">
        <v>76</v>
      </c>
      <c r="H2" s="58" t="s">
        <v>77</v>
      </c>
      <c r="I2" s="49" t="s">
        <v>78</v>
      </c>
      <c r="J2" s="31" t="s">
        <v>61</v>
      </c>
      <c r="K2" s="31" t="s">
        <v>61</v>
      </c>
      <c r="L2" s="59" t="s">
        <v>79</v>
      </c>
      <c r="M2" s="33" t="s">
        <v>80</v>
      </c>
      <c r="O2" s="60" t="s">
        <v>81</v>
      </c>
      <c r="P2" s="61"/>
      <c r="Q2" s="30" t="s">
        <v>62</v>
      </c>
      <c r="R2" s="62">
        <v>2.72</v>
      </c>
      <c r="S2" s="30" t="s">
        <v>63</v>
      </c>
      <c r="T2" s="103" t="s">
        <v>82</v>
      </c>
      <c r="U2" s="105">
        <v>22.6</v>
      </c>
      <c r="V2" s="105">
        <v>22.6</v>
      </c>
      <c r="W2" s="105">
        <v>23.5</v>
      </c>
      <c r="X2" s="34">
        <v>16</v>
      </c>
      <c r="Y2" s="34">
        <v>8</v>
      </c>
      <c r="Z2" s="34">
        <v>17</v>
      </c>
      <c r="AA2" s="35">
        <v>11</v>
      </c>
      <c r="AB2" s="36">
        <v>2</v>
      </c>
      <c r="AC2" s="37">
        <f t="shared" ref="AC2:AC6" si="0">IF(X2="","",X2*Y2*Z2/1000000)</f>
        <v>2.176E-3</v>
      </c>
      <c r="AD2" s="38">
        <v>63</v>
      </c>
      <c r="AE2" s="39">
        <f t="shared" ref="AE2:AE6" si="1">IF(AB2="","",AD2/AC2*AB2)</f>
        <v>57904.411764705881</v>
      </c>
      <c r="AF2" s="40">
        <v>2250</v>
      </c>
      <c r="AG2" s="41">
        <f t="shared" ref="AG2:AG6" si="2">IF(ISERROR(AF2/AE2),"",AF2/AE2)</f>
        <v>3.8857142857142861E-2</v>
      </c>
      <c r="AH2" s="42" t="s">
        <v>64</v>
      </c>
      <c r="AI2" s="43">
        <v>0.318</v>
      </c>
      <c r="AJ2" s="41">
        <f>IF(ISERROR(R2*AI2),"",R2*AI2)</f>
        <v>0.86496000000000006</v>
      </c>
      <c r="AK2" s="41">
        <f>IF(ISERROR(R2+AG2+AJ2),"",R2+AG2+AJ2)</f>
        <v>3.6238171428571428</v>
      </c>
      <c r="AL2" s="44">
        <v>0</v>
      </c>
      <c r="AM2" s="41">
        <f t="shared" ref="AM2:AM6" si="3">IF(ISERROR(AV2*AL2),"",AV2*AL2)</f>
        <v>0</v>
      </c>
      <c r="AN2" s="57">
        <v>0.05</v>
      </c>
      <c r="AO2" s="41">
        <f t="shared" ref="AO2:AO6" si="4">IF(ISERROR(AV2*AN2),"",AV2*AN2)</f>
        <v>0.30000000000000004</v>
      </c>
      <c r="AP2" s="45">
        <v>0</v>
      </c>
      <c r="AQ2" s="44">
        <v>0</v>
      </c>
      <c r="AR2" s="41">
        <f t="shared" ref="AR2:AR6" si="5">IF(ISERROR(AV2*AQ2),"",AV2*AQ2)</f>
        <v>0</v>
      </c>
      <c r="AS2" s="41">
        <f t="shared" ref="AS2:AS6" si="6">IF(ISERROR(AM2+AO2+AR2),"",AM2+AO2+AR2)</f>
        <v>0.30000000000000004</v>
      </c>
      <c r="AT2" s="41">
        <f t="shared" ref="AT2:AT6" si="7">IF(ISERROR(AK2+AS2),"",AK2+AS2)</f>
        <v>3.9238171428571427</v>
      </c>
      <c r="AU2" s="46">
        <f t="shared" ref="AU2:AU6" si="8">IF(ISERROR((AV2-AT2)/AV2),"",(AV2-AT2)/AV2)</f>
        <v>0.34603047619047622</v>
      </c>
      <c r="AV2" s="63">
        <v>6</v>
      </c>
      <c r="AW2" s="55">
        <v>14.99</v>
      </c>
      <c r="AX2" s="46">
        <f t="shared" ref="AX2:AX6" si="9">IF(ISERROR((AW2-AV2)/AW2),"",(AW2-AV2)/AW2)</f>
        <v>0.59973315543695793</v>
      </c>
      <c r="AY2" s="47">
        <v>1200</v>
      </c>
      <c r="AZ2" s="41">
        <f>IF(ISERROR(AT2*AY2),"",AT2*AY2)</f>
        <v>4708.5805714285716</v>
      </c>
      <c r="BA2" s="41">
        <f>IF(ISERROR(AV2*AY2),"",AV2*AY2)</f>
        <v>7200</v>
      </c>
      <c r="BB2" s="41">
        <f t="shared" ref="BB2:BB6" si="10">IF(ISERROR(AW2*AY2),"",AW2*AY2)</f>
        <v>17988</v>
      </c>
      <c r="BC2" s="48">
        <v>7.2</v>
      </c>
      <c r="BD2" s="53"/>
      <c r="BE2" s="49"/>
      <c r="BF2" s="49" t="s">
        <v>65</v>
      </c>
      <c r="BG2" s="50" t="s">
        <v>66</v>
      </c>
      <c r="BH2" s="50" t="s">
        <v>67</v>
      </c>
    </row>
    <row r="3" spans="1:60" ht="67.5" customHeight="1">
      <c r="A3" s="52">
        <v>17</v>
      </c>
      <c r="B3" s="99"/>
      <c r="C3" s="53"/>
      <c r="D3" s="56" t="s">
        <v>74</v>
      </c>
      <c r="E3" s="30" t="s">
        <v>75</v>
      </c>
      <c r="F3" s="30" t="s">
        <v>60</v>
      </c>
      <c r="G3" s="31" t="s">
        <v>76</v>
      </c>
      <c r="H3" s="58" t="s">
        <v>83</v>
      </c>
      <c r="I3" s="49" t="s">
        <v>84</v>
      </c>
      <c r="J3" s="31" t="s">
        <v>61</v>
      </c>
      <c r="K3" s="31" t="s">
        <v>61</v>
      </c>
      <c r="L3" s="64" t="s">
        <v>85</v>
      </c>
      <c r="M3" s="33" t="s">
        <v>80</v>
      </c>
      <c r="N3" s="53"/>
      <c r="O3" s="60" t="s">
        <v>86</v>
      </c>
      <c r="P3" s="61"/>
      <c r="Q3" s="30" t="s">
        <v>62</v>
      </c>
      <c r="R3" s="65">
        <f>'[1]Serena 10.30'!$T$13</f>
        <v>2.25</v>
      </c>
      <c r="S3" s="30" t="s">
        <v>63</v>
      </c>
      <c r="T3" s="103"/>
      <c r="U3" s="105"/>
      <c r="V3" s="105"/>
      <c r="W3" s="105"/>
      <c r="X3" s="34">
        <v>9</v>
      </c>
      <c r="Y3" s="34">
        <v>9</v>
      </c>
      <c r="Z3" s="34">
        <v>14</v>
      </c>
      <c r="AA3" s="35">
        <v>11</v>
      </c>
      <c r="AB3" s="36">
        <v>1</v>
      </c>
      <c r="AC3" s="37">
        <f t="shared" si="0"/>
        <v>1.134E-3</v>
      </c>
      <c r="AD3" s="38">
        <v>63</v>
      </c>
      <c r="AE3" s="39">
        <f t="shared" si="1"/>
        <v>55555.555555555555</v>
      </c>
      <c r="AF3" s="40">
        <v>2250</v>
      </c>
      <c r="AG3" s="41">
        <f t="shared" si="2"/>
        <v>4.0500000000000001E-2</v>
      </c>
      <c r="AH3" s="42" t="s">
        <v>87</v>
      </c>
      <c r="AI3" s="43">
        <v>0.318</v>
      </c>
      <c r="AJ3" s="41">
        <f>IF(ISERROR(R3*AI3),"",R3*AI3)</f>
        <v>0.71550000000000002</v>
      </c>
      <c r="AK3" s="41">
        <f>IF(ISERROR(R3+AG3+AJ3),"",R3+AG3+AJ3)</f>
        <v>3.0060000000000002</v>
      </c>
      <c r="AL3" s="44">
        <v>0</v>
      </c>
      <c r="AM3" s="41">
        <f t="shared" si="3"/>
        <v>0</v>
      </c>
      <c r="AN3" s="57">
        <v>0.05</v>
      </c>
      <c r="AO3" s="41">
        <f t="shared" si="4"/>
        <v>0.23750000000000002</v>
      </c>
      <c r="AP3" s="45">
        <v>0</v>
      </c>
      <c r="AQ3" s="44">
        <v>0</v>
      </c>
      <c r="AR3" s="41">
        <f t="shared" si="5"/>
        <v>0</v>
      </c>
      <c r="AS3" s="41">
        <f t="shared" si="6"/>
        <v>0.23750000000000002</v>
      </c>
      <c r="AT3" s="41">
        <f t="shared" si="7"/>
        <v>3.2435</v>
      </c>
      <c r="AU3" s="46">
        <f t="shared" si="8"/>
        <v>0.31715789473684208</v>
      </c>
      <c r="AV3" s="63">
        <v>4.75</v>
      </c>
      <c r="AW3" s="55">
        <v>9.99</v>
      </c>
      <c r="AX3" s="46">
        <f t="shared" si="9"/>
        <v>0.52452452452452458</v>
      </c>
      <c r="AY3" s="47">
        <v>600</v>
      </c>
      <c r="AZ3" s="41">
        <f>IF(ISERROR(AT3*AY3),"",AT3*AY3)</f>
        <v>1946.1000000000001</v>
      </c>
      <c r="BA3" s="41">
        <f>IF(ISERROR(AV3*AY3),"",AV3*AY3)</f>
        <v>2850</v>
      </c>
      <c r="BB3" s="41">
        <f t="shared" si="10"/>
        <v>5994</v>
      </c>
      <c r="BC3" s="48" t="str">
        <f>IF(U3="","",U3*V3*W3/1000000/AB3*AY3)</f>
        <v/>
      </c>
      <c r="BD3" s="53"/>
      <c r="BE3" s="49"/>
      <c r="BF3" s="49" t="s">
        <v>65</v>
      </c>
      <c r="BG3" s="50" t="s">
        <v>66</v>
      </c>
      <c r="BH3" s="50" t="s">
        <v>67</v>
      </c>
    </row>
    <row r="4" spans="1:60" ht="51" customHeight="1">
      <c r="A4" s="52">
        <v>18</v>
      </c>
      <c r="B4" s="99"/>
      <c r="C4" s="53"/>
      <c r="D4" s="56" t="s">
        <v>74</v>
      </c>
      <c r="E4" s="30" t="s">
        <v>75</v>
      </c>
      <c r="F4" s="30" t="s">
        <v>60</v>
      </c>
      <c r="G4" s="31" t="s">
        <v>76</v>
      </c>
      <c r="H4" s="49" t="s">
        <v>88</v>
      </c>
      <c r="I4" s="49" t="s">
        <v>89</v>
      </c>
      <c r="J4" s="31" t="s">
        <v>61</v>
      </c>
      <c r="K4" s="31" t="s">
        <v>61</v>
      </c>
      <c r="L4" s="49" t="s">
        <v>90</v>
      </c>
      <c r="M4" s="33" t="s">
        <v>80</v>
      </c>
      <c r="N4" s="53"/>
      <c r="O4" s="60" t="s">
        <v>91</v>
      </c>
      <c r="P4" s="61"/>
      <c r="Q4" s="30" t="s">
        <v>62</v>
      </c>
      <c r="R4" s="66">
        <f>'[1]Sunny 9.11'!S24</f>
        <v>2.34</v>
      </c>
      <c r="S4" s="30" t="s">
        <v>63</v>
      </c>
      <c r="T4" s="103"/>
      <c r="U4" s="105"/>
      <c r="V4" s="105"/>
      <c r="W4" s="105"/>
      <c r="X4" s="34">
        <v>8</v>
      </c>
      <c r="Y4" s="34">
        <v>8</v>
      </c>
      <c r="Z4" s="34">
        <v>11</v>
      </c>
      <c r="AA4" s="35">
        <v>11</v>
      </c>
      <c r="AB4" s="36">
        <v>1</v>
      </c>
      <c r="AC4" s="37">
        <f t="shared" si="0"/>
        <v>7.0399999999999998E-4</v>
      </c>
      <c r="AD4" s="38">
        <v>63</v>
      </c>
      <c r="AE4" s="39">
        <f t="shared" si="1"/>
        <v>89488.636363636368</v>
      </c>
      <c r="AF4" s="40">
        <v>2250</v>
      </c>
      <c r="AG4" s="41">
        <f t="shared" si="2"/>
        <v>2.514285714285714E-2</v>
      </c>
      <c r="AH4" s="51" t="s">
        <v>69</v>
      </c>
      <c r="AI4" s="43">
        <v>0.6</v>
      </c>
      <c r="AJ4" s="41">
        <f>IF(ISERROR(R4*AI4),"",R4*AI4)</f>
        <v>1.4039999999999999</v>
      </c>
      <c r="AK4" s="41">
        <f>IF(ISERROR(R4+AG4+AJ4),"",R4+AG4+AJ4)</f>
        <v>3.7691428571428571</v>
      </c>
      <c r="AL4" s="44">
        <v>0</v>
      </c>
      <c r="AM4" s="41">
        <f t="shared" si="3"/>
        <v>0</v>
      </c>
      <c r="AN4" s="57">
        <v>0.05</v>
      </c>
      <c r="AO4" s="41">
        <f t="shared" si="4"/>
        <v>0.28250000000000003</v>
      </c>
      <c r="AP4" s="45">
        <v>0</v>
      </c>
      <c r="AQ4" s="44">
        <v>0</v>
      </c>
      <c r="AR4" s="41">
        <f t="shared" si="5"/>
        <v>0</v>
      </c>
      <c r="AS4" s="41">
        <f t="shared" si="6"/>
        <v>0.28250000000000003</v>
      </c>
      <c r="AT4" s="41">
        <f t="shared" si="7"/>
        <v>4.0516428571428573</v>
      </c>
      <c r="AU4" s="46">
        <f t="shared" si="8"/>
        <v>0.2828950695322377</v>
      </c>
      <c r="AV4" s="63">
        <v>5.65</v>
      </c>
      <c r="AW4" s="55">
        <v>12.99</v>
      </c>
      <c r="AX4" s="46">
        <f t="shared" si="9"/>
        <v>0.56505003849114699</v>
      </c>
      <c r="AY4" s="47">
        <v>600</v>
      </c>
      <c r="AZ4" s="41">
        <f>IF(ISERROR(AT4*AY4),"",AT4*AY4)</f>
        <v>2430.9857142857145</v>
      </c>
      <c r="BA4" s="41">
        <f>IF(ISERROR(AV4*AY4),"",AV4*AY4)</f>
        <v>3390</v>
      </c>
      <c r="BB4" s="41">
        <f t="shared" si="10"/>
        <v>7794</v>
      </c>
      <c r="BC4" s="48" t="str">
        <f>IF(U4="","",U4*V4*W4/1000000/AB4*AY4)</f>
        <v/>
      </c>
      <c r="BD4" s="53"/>
      <c r="BE4" s="49"/>
      <c r="BF4" s="49" t="s">
        <v>65</v>
      </c>
      <c r="BG4" s="50" t="s">
        <v>66</v>
      </c>
      <c r="BH4" s="50" t="s">
        <v>67</v>
      </c>
    </row>
    <row r="5" spans="1:60" ht="24.95" customHeight="1">
      <c r="A5" s="52">
        <v>19</v>
      </c>
      <c r="B5" s="99"/>
      <c r="C5" s="53"/>
      <c r="D5" s="56" t="s">
        <v>74</v>
      </c>
      <c r="E5" s="30" t="s">
        <v>75</v>
      </c>
      <c r="F5" s="30" t="s">
        <v>60</v>
      </c>
      <c r="G5" s="31" t="s">
        <v>76</v>
      </c>
      <c r="H5" s="49" t="s">
        <v>92</v>
      </c>
      <c r="I5" s="49" t="s">
        <v>70</v>
      </c>
      <c r="J5" s="31" t="s">
        <v>61</v>
      </c>
      <c r="K5" s="31" t="s">
        <v>61</v>
      </c>
      <c r="L5" s="49" t="s">
        <v>90</v>
      </c>
      <c r="M5" s="33" t="s">
        <v>80</v>
      </c>
      <c r="N5" s="53"/>
      <c r="O5" s="60" t="s">
        <v>93</v>
      </c>
      <c r="P5" s="61"/>
      <c r="Q5" s="30" t="s">
        <v>62</v>
      </c>
      <c r="R5" s="66">
        <f>'[1]Sunny 9.11'!S25</f>
        <v>1.75</v>
      </c>
      <c r="S5" s="30" t="s">
        <v>63</v>
      </c>
      <c r="T5" s="103"/>
      <c r="U5" s="105"/>
      <c r="V5" s="105"/>
      <c r="W5" s="105"/>
      <c r="X5" s="34">
        <v>8</v>
      </c>
      <c r="Y5" s="34">
        <v>8</v>
      </c>
      <c r="Z5" s="34">
        <v>11</v>
      </c>
      <c r="AA5" s="35">
        <v>11</v>
      </c>
      <c r="AB5" s="36">
        <v>1</v>
      </c>
      <c r="AC5" s="37">
        <f t="shared" si="0"/>
        <v>7.0399999999999998E-4</v>
      </c>
      <c r="AD5" s="38">
        <v>63</v>
      </c>
      <c r="AE5" s="39">
        <f t="shared" si="1"/>
        <v>89488.636363636368</v>
      </c>
      <c r="AF5" s="40">
        <v>2250</v>
      </c>
      <c r="AG5" s="41">
        <f t="shared" si="2"/>
        <v>2.514285714285714E-2</v>
      </c>
      <c r="AH5" s="51" t="s">
        <v>69</v>
      </c>
      <c r="AI5" s="43">
        <v>0.6</v>
      </c>
      <c r="AJ5" s="41">
        <f>IF(ISERROR(R5*AI5),"",R5*AI5)</f>
        <v>1.05</v>
      </c>
      <c r="AK5" s="41">
        <f>IF(ISERROR(R5+AG5+AJ5),"",R5+AG5+AJ5)</f>
        <v>2.8251428571428572</v>
      </c>
      <c r="AL5" s="44">
        <v>0</v>
      </c>
      <c r="AM5" s="41">
        <f t="shared" si="3"/>
        <v>0</v>
      </c>
      <c r="AN5" s="57">
        <v>0.05</v>
      </c>
      <c r="AO5" s="41">
        <f t="shared" si="4"/>
        <v>0.22500000000000001</v>
      </c>
      <c r="AP5" s="45">
        <v>0</v>
      </c>
      <c r="AQ5" s="44">
        <v>0</v>
      </c>
      <c r="AR5" s="41">
        <f t="shared" si="5"/>
        <v>0</v>
      </c>
      <c r="AS5" s="41">
        <f t="shared" si="6"/>
        <v>0.22500000000000001</v>
      </c>
      <c r="AT5" s="41">
        <f t="shared" si="7"/>
        <v>3.0501428571428573</v>
      </c>
      <c r="AU5" s="46">
        <f t="shared" si="8"/>
        <v>0.32219047619047614</v>
      </c>
      <c r="AV5" s="63">
        <v>4.5</v>
      </c>
      <c r="AW5" s="55">
        <v>10.99</v>
      </c>
      <c r="AX5" s="46">
        <f t="shared" si="9"/>
        <v>0.59053685168334846</v>
      </c>
      <c r="AY5" s="47">
        <v>600</v>
      </c>
      <c r="AZ5" s="41">
        <f>IF(ISERROR(AT5*AY5),"",AT5*AY5)</f>
        <v>1830.0857142857144</v>
      </c>
      <c r="BA5" s="41">
        <f>IF(ISERROR(AV5*AY5),"",AV5*AY5)</f>
        <v>2700</v>
      </c>
      <c r="BB5" s="41">
        <f t="shared" si="10"/>
        <v>6594</v>
      </c>
      <c r="BC5" s="48" t="str">
        <f>IF(U5="","",U5*V5*W5/1000000/AB5*AY5)</f>
        <v/>
      </c>
      <c r="BD5" s="53"/>
      <c r="BE5" s="49"/>
      <c r="BF5" s="49" t="s">
        <v>65</v>
      </c>
      <c r="BG5" s="50" t="s">
        <v>66</v>
      </c>
      <c r="BH5" s="50" t="s">
        <v>67</v>
      </c>
    </row>
    <row r="6" spans="1:60" ht="24.95" customHeight="1">
      <c r="A6" s="52">
        <v>20</v>
      </c>
      <c r="B6" s="100"/>
      <c r="C6" s="53"/>
      <c r="D6" s="56" t="s">
        <v>74</v>
      </c>
      <c r="E6" s="30" t="s">
        <v>75</v>
      </c>
      <c r="F6" s="30" t="s">
        <v>60</v>
      </c>
      <c r="G6" s="31" t="s">
        <v>76</v>
      </c>
      <c r="H6" s="49" t="s">
        <v>94</v>
      </c>
      <c r="I6" s="49" t="s">
        <v>95</v>
      </c>
      <c r="J6" s="31" t="s">
        <v>61</v>
      </c>
      <c r="K6" s="31" t="s">
        <v>61</v>
      </c>
      <c r="L6" s="49" t="s">
        <v>96</v>
      </c>
      <c r="M6" s="33" t="s">
        <v>80</v>
      </c>
      <c r="N6" s="53"/>
      <c r="O6" s="60" t="s">
        <v>97</v>
      </c>
      <c r="P6" s="61"/>
      <c r="Q6" s="30" t="s">
        <v>62</v>
      </c>
      <c r="R6" s="66">
        <f>'[1]Sunny 9.11'!S26</f>
        <v>1.55</v>
      </c>
      <c r="S6" s="30" t="s">
        <v>63</v>
      </c>
      <c r="T6" s="103"/>
      <c r="U6" s="105"/>
      <c r="V6" s="105"/>
      <c r="W6" s="105"/>
      <c r="X6" s="34">
        <v>14</v>
      </c>
      <c r="Y6" s="34">
        <v>9</v>
      </c>
      <c r="Z6" s="34">
        <v>4</v>
      </c>
      <c r="AA6" s="35">
        <v>11</v>
      </c>
      <c r="AB6" s="36">
        <v>1</v>
      </c>
      <c r="AC6" s="37">
        <f t="shared" si="0"/>
        <v>5.04E-4</v>
      </c>
      <c r="AD6" s="38">
        <v>63</v>
      </c>
      <c r="AE6" s="39">
        <f t="shared" si="1"/>
        <v>125000</v>
      </c>
      <c r="AF6" s="40">
        <v>2250</v>
      </c>
      <c r="AG6" s="41">
        <f t="shared" si="2"/>
        <v>1.7999999999999999E-2</v>
      </c>
      <c r="AH6" s="51" t="s">
        <v>69</v>
      </c>
      <c r="AI6" s="43">
        <v>0.6</v>
      </c>
      <c r="AJ6" s="41">
        <f>IF(ISERROR(R6*AI6),"",R6*AI6)</f>
        <v>0.92999999999999994</v>
      </c>
      <c r="AK6" s="41">
        <f>IF(ISERROR(R6+AG6+AJ6),"",R6+AG6+AJ6)</f>
        <v>2.4980000000000002</v>
      </c>
      <c r="AL6" s="44">
        <v>0</v>
      </c>
      <c r="AM6" s="41">
        <f t="shared" si="3"/>
        <v>0</v>
      </c>
      <c r="AN6" s="57">
        <v>0.05</v>
      </c>
      <c r="AO6" s="41">
        <f t="shared" si="4"/>
        <v>0.1875</v>
      </c>
      <c r="AP6" s="45">
        <v>0</v>
      </c>
      <c r="AQ6" s="44">
        <v>0</v>
      </c>
      <c r="AR6" s="41">
        <f t="shared" si="5"/>
        <v>0</v>
      </c>
      <c r="AS6" s="41">
        <f t="shared" si="6"/>
        <v>0.1875</v>
      </c>
      <c r="AT6" s="41">
        <f t="shared" si="7"/>
        <v>2.6855000000000002</v>
      </c>
      <c r="AU6" s="46">
        <f t="shared" si="8"/>
        <v>0.2838666666666666</v>
      </c>
      <c r="AV6" s="63">
        <v>3.75</v>
      </c>
      <c r="AW6" s="55">
        <v>7.99</v>
      </c>
      <c r="AX6" s="46">
        <f t="shared" si="9"/>
        <v>0.53066332916145187</v>
      </c>
      <c r="AY6" s="47">
        <v>600</v>
      </c>
      <c r="AZ6" s="41">
        <f>IF(ISERROR(AT6*AY6),"",AT6*AY6)</f>
        <v>1611.3000000000002</v>
      </c>
      <c r="BA6" s="41">
        <f>IF(ISERROR(AV6*AY6),"",AV6*AY6)</f>
        <v>2250</v>
      </c>
      <c r="BB6" s="41">
        <f t="shared" si="10"/>
        <v>4794</v>
      </c>
      <c r="BC6" s="48" t="str">
        <f>IF(U6="","",U6*V6*W6/1000000/AB6*AY6)</f>
        <v/>
      </c>
      <c r="BD6" s="53"/>
      <c r="BE6" s="49"/>
      <c r="BF6" s="49" t="s">
        <v>65</v>
      </c>
      <c r="BG6" s="50" t="s">
        <v>66</v>
      </c>
      <c r="BH6" s="50" t="s">
        <v>67</v>
      </c>
    </row>
    <row r="7" spans="1:60" ht="24.95" customHeight="1">
      <c r="A7" s="52"/>
      <c r="B7" s="98"/>
      <c r="C7" s="53"/>
      <c r="D7" s="56" t="s">
        <v>74</v>
      </c>
      <c r="E7" s="30" t="s">
        <v>75</v>
      </c>
      <c r="F7" s="30" t="s">
        <v>60</v>
      </c>
      <c r="G7" s="70" t="s">
        <v>125</v>
      </c>
      <c r="H7" s="50" t="s">
        <v>126</v>
      </c>
      <c r="I7" s="50" t="s">
        <v>127</v>
      </c>
      <c r="J7" s="31" t="s">
        <v>128</v>
      </c>
      <c r="K7" s="31" t="s">
        <v>129</v>
      </c>
      <c r="L7" s="71" t="s">
        <v>130</v>
      </c>
      <c r="M7" s="50" t="s">
        <v>131</v>
      </c>
      <c r="N7" s="53"/>
      <c r="O7" s="60" t="s">
        <v>132</v>
      </c>
      <c r="P7" s="61"/>
      <c r="Q7" s="30" t="s">
        <v>62</v>
      </c>
      <c r="R7" s="54">
        <f>'[1]Sunny 9.9'!Q96</f>
        <v>2.2999999999999998</v>
      </c>
      <c r="S7" s="30" t="s">
        <v>63</v>
      </c>
      <c r="T7" s="103" t="s">
        <v>133</v>
      </c>
      <c r="U7" s="104">
        <v>49.5</v>
      </c>
      <c r="V7" s="104">
        <v>25.5</v>
      </c>
      <c r="W7" s="104">
        <v>40.5</v>
      </c>
      <c r="X7" s="89">
        <v>24</v>
      </c>
      <c r="Y7" s="89">
        <v>21</v>
      </c>
      <c r="Z7" s="89">
        <v>13</v>
      </c>
      <c r="AA7" s="35">
        <v>11</v>
      </c>
      <c r="AB7" s="68">
        <v>2</v>
      </c>
      <c r="AC7" s="37">
        <f t="shared" ref="AC7:AC35" si="11">IF(X7="","",X7*Y7*Z7/1000000)</f>
        <v>6.5519999999999997E-3</v>
      </c>
      <c r="AD7" s="38">
        <v>63</v>
      </c>
      <c r="AE7" s="39">
        <f t="shared" ref="AE7:AE35" si="12">IF(AB7="","",AD7/AC7*AB7)</f>
        <v>19230.76923076923</v>
      </c>
      <c r="AF7" s="40">
        <v>2250</v>
      </c>
      <c r="AG7" s="41">
        <f t="shared" ref="AG7:AG35" si="13">IF(ISERROR(AF7/AE7),"",AF7/AE7)</f>
        <v>0.11700000000000001</v>
      </c>
      <c r="AH7" s="72" t="s">
        <v>98</v>
      </c>
      <c r="AI7" s="73">
        <v>0.318</v>
      </c>
      <c r="AJ7" s="41">
        <f t="shared" ref="AJ7:AJ16" si="14">IF(ISERROR(R7*AI7),"",R7*AI7)</f>
        <v>0.73139999999999994</v>
      </c>
      <c r="AK7" s="41">
        <f t="shared" ref="AK7:AK16" si="15">IF(ISERROR(R7+AG7+AJ7),"",R7+AG7+AJ7)</f>
        <v>3.1483999999999996</v>
      </c>
      <c r="AL7" s="44">
        <v>0</v>
      </c>
      <c r="AM7" s="41">
        <f t="shared" ref="AM7:AM35" si="16">IF(ISERROR(AV7*AL7),"",AV7*AL7)</f>
        <v>0</v>
      </c>
      <c r="AN7" s="57">
        <v>0.05</v>
      </c>
      <c r="AO7" s="41">
        <f t="shared" ref="AO7:AO31" si="17">IF(ISERROR(AV7*AN7),"",AV7*AN7)</f>
        <v>0.25750000000000001</v>
      </c>
      <c r="AP7" s="45">
        <v>0</v>
      </c>
      <c r="AQ7" s="44">
        <v>0</v>
      </c>
      <c r="AR7" s="41">
        <f t="shared" ref="AR7:AR31" si="18">IF(ISERROR(AV7*AQ7),"",AV7*AQ7)</f>
        <v>0</v>
      </c>
      <c r="AS7" s="41">
        <f t="shared" ref="AS7:AS31" si="19">IF(ISERROR(AM7+AO7+AR7),"",AM7+AO7+AR7)</f>
        <v>0.25750000000000001</v>
      </c>
      <c r="AT7" s="41">
        <f t="shared" ref="AT7:AT31" si="20">IF(ISERROR(AK7+AS7),"",AK7+AS7)</f>
        <v>3.4058999999999995</v>
      </c>
      <c r="AU7" s="46">
        <f t="shared" ref="AU7:AU31" si="21">IF(ISERROR((AV7-AT7)/AV7),"",(AV7-AT7)/AV7)</f>
        <v>0.3386601941747574</v>
      </c>
      <c r="AV7" s="74">
        <v>5.15</v>
      </c>
      <c r="AW7" s="45">
        <v>12.99</v>
      </c>
      <c r="AX7" s="46">
        <f t="shared" ref="AX7:AX35" si="22">IF(ISERROR((AW7-AV7)/AW7),"",(AW7-AV7)/AW7)</f>
        <v>0.60354118552732872</v>
      </c>
      <c r="AY7" s="69">
        <v>1000</v>
      </c>
      <c r="AZ7" s="41">
        <f t="shared" ref="AZ7:AZ16" si="23">IF(ISERROR(AT7*AY7),"",AT7*AY7)</f>
        <v>3405.8999999999996</v>
      </c>
      <c r="BA7" s="41">
        <f t="shared" ref="BA7:BA16" si="24">IF(ISERROR(AV7*AY7),"",AV7*AY7)</f>
        <v>5150</v>
      </c>
      <c r="BB7" s="41">
        <f t="shared" ref="BB7:BB16" si="25">IF(ISERROR(AW7*AY7),"",AW7*AY7)</f>
        <v>12990</v>
      </c>
      <c r="BC7" s="48">
        <v>25.56</v>
      </c>
      <c r="BD7" s="53"/>
      <c r="BE7" s="49"/>
      <c r="BF7" s="50" t="s">
        <v>100</v>
      </c>
      <c r="BG7" s="50" t="s">
        <v>66</v>
      </c>
      <c r="BH7" s="50" t="s">
        <v>134</v>
      </c>
    </row>
    <row r="8" spans="1:60" ht="24.95" customHeight="1">
      <c r="A8" s="52"/>
      <c r="B8" s="99"/>
      <c r="C8" s="53"/>
      <c r="D8" s="56" t="s">
        <v>74</v>
      </c>
      <c r="E8" s="30" t="s">
        <v>75</v>
      </c>
      <c r="F8" s="30" t="s">
        <v>60</v>
      </c>
      <c r="G8" s="70" t="s">
        <v>135</v>
      </c>
      <c r="H8" s="50" t="s">
        <v>116</v>
      </c>
      <c r="I8" s="50" t="s">
        <v>68</v>
      </c>
      <c r="J8" s="31" t="s">
        <v>128</v>
      </c>
      <c r="K8" s="31" t="s">
        <v>129</v>
      </c>
      <c r="L8" s="71" t="s">
        <v>136</v>
      </c>
      <c r="M8" s="50" t="s">
        <v>131</v>
      </c>
      <c r="N8" s="53"/>
      <c r="O8" s="60" t="s">
        <v>137</v>
      </c>
      <c r="P8" s="61"/>
      <c r="Q8" s="30" t="s">
        <v>62</v>
      </c>
      <c r="R8" s="54">
        <f>'[1]Sunny 9.9'!Q97</f>
        <v>1.45</v>
      </c>
      <c r="S8" s="30" t="s">
        <v>63</v>
      </c>
      <c r="T8" s="103"/>
      <c r="U8" s="104"/>
      <c r="V8" s="104"/>
      <c r="W8" s="104"/>
      <c r="X8" s="90">
        <v>15</v>
      </c>
      <c r="Y8" s="90">
        <v>15</v>
      </c>
      <c r="Z8" s="90">
        <v>11.5</v>
      </c>
      <c r="AA8" s="35">
        <v>11</v>
      </c>
      <c r="AB8" s="68">
        <v>1</v>
      </c>
      <c r="AC8" s="37">
        <f t="shared" si="11"/>
        <v>2.5875E-3</v>
      </c>
      <c r="AD8" s="38">
        <v>63</v>
      </c>
      <c r="AE8" s="39">
        <f t="shared" si="12"/>
        <v>24347.826086956524</v>
      </c>
      <c r="AF8" s="40">
        <v>2250</v>
      </c>
      <c r="AG8" s="41"/>
      <c r="AH8" s="75" t="s">
        <v>102</v>
      </c>
      <c r="AI8" s="73">
        <v>0.33400000000000002</v>
      </c>
      <c r="AJ8" s="41">
        <f t="shared" si="14"/>
        <v>0.48430000000000001</v>
      </c>
      <c r="AK8" s="41">
        <f t="shared" si="15"/>
        <v>1.9342999999999999</v>
      </c>
      <c r="AL8" s="44">
        <v>0</v>
      </c>
      <c r="AM8" s="41">
        <f t="shared" si="16"/>
        <v>0</v>
      </c>
      <c r="AN8" s="57">
        <v>0.05</v>
      </c>
      <c r="AO8" s="41">
        <f t="shared" si="17"/>
        <v>0.14499999999999999</v>
      </c>
      <c r="AP8" s="45">
        <v>0</v>
      </c>
      <c r="AQ8" s="44">
        <v>0</v>
      </c>
      <c r="AR8" s="41">
        <f t="shared" si="18"/>
        <v>0</v>
      </c>
      <c r="AS8" s="41">
        <f t="shared" si="19"/>
        <v>0.14499999999999999</v>
      </c>
      <c r="AT8" s="41">
        <f t="shared" si="20"/>
        <v>2.0792999999999999</v>
      </c>
      <c r="AU8" s="46">
        <f t="shared" si="21"/>
        <v>0.28300000000000003</v>
      </c>
      <c r="AV8" s="74">
        <v>2.9</v>
      </c>
      <c r="AW8" s="45">
        <v>7.99</v>
      </c>
      <c r="AX8" s="46">
        <f t="shared" si="22"/>
        <v>0.63704630788485606</v>
      </c>
      <c r="AY8" s="69">
        <v>500</v>
      </c>
      <c r="AZ8" s="41">
        <f t="shared" si="23"/>
        <v>1039.6499999999999</v>
      </c>
      <c r="BA8" s="41">
        <f t="shared" si="24"/>
        <v>1450</v>
      </c>
      <c r="BB8" s="41">
        <f t="shared" si="25"/>
        <v>3995</v>
      </c>
      <c r="BC8" s="48" t="str">
        <f t="shared" ref="BC7:BC16" si="26">IF(U8="","",U8*V8*W8/1000000/AB8*AY8)</f>
        <v/>
      </c>
      <c r="BD8" s="53"/>
      <c r="BE8" s="50"/>
      <c r="BF8" s="50" t="s">
        <v>100</v>
      </c>
      <c r="BG8" s="50" t="s">
        <v>66</v>
      </c>
      <c r="BH8" s="50" t="s">
        <v>138</v>
      </c>
    </row>
    <row r="9" spans="1:60" ht="24.95" customHeight="1">
      <c r="A9" s="52"/>
      <c r="B9" s="99"/>
      <c r="C9" s="53"/>
      <c r="D9" s="56" t="s">
        <v>74</v>
      </c>
      <c r="E9" s="30" t="s">
        <v>75</v>
      </c>
      <c r="F9" s="30" t="s">
        <v>60</v>
      </c>
      <c r="G9" s="70" t="s">
        <v>139</v>
      </c>
      <c r="H9" s="50" t="s">
        <v>122</v>
      </c>
      <c r="I9" s="50" t="s">
        <v>70</v>
      </c>
      <c r="J9" s="31" t="s">
        <v>129</v>
      </c>
      <c r="K9" s="31" t="s">
        <v>129</v>
      </c>
      <c r="L9" s="71" t="s">
        <v>103</v>
      </c>
      <c r="M9" s="50" t="s">
        <v>131</v>
      </c>
      <c r="N9" s="53"/>
      <c r="O9" s="60" t="s">
        <v>140</v>
      </c>
      <c r="P9" s="61"/>
      <c r="Q9" s="30" t="s">
        <v>62</v>
      </c>
      <c r="R9" s="54">
        <f>'[1]Sunny 9.9'!Q98</f>
        <v>1.32</v>
      </c>
      <c r="S9" s="30" t="s">
        <v>63</v>
      </c>
      <c r="T9" s="103"/>
      <c r="U9" s="104"/>
      <c r="V9" s="104"/>
      <c r="W9" s="104"/>
      <c r="X9" s="90">
        <v>15.5</v>
      </c>
      <c r="Y9" s="90">
        <v>13.5</v>
      </c>
      <c r="Z9" s="90">
        <v>12</v>
      </c>
      <c r="AA9" s="35">
        <v>11</v>
      </c>
      <c r="AB9" s="68">
        <v>1</v>
      </c>
      <c r="AC9" s="37">
        <f t="shared" si="11"/>
        <v>2.5110000000000002E-3</v>
      </c>
      <c r="AD9" s="38">
        <v>63</v>
      </c>
      <c r="AE9" s="39">
        <f t="shared" si="12"/>
        <v>25089.605734767021</v>
      </c>
      <c r="AF9" s="40">
        <v>2250</v>
      </c>
      <c r="AG9" s="41"/>
      <c r="AH9" s="76" t="s">
        <v>102</v>
      </c>
      <c r="AI9" s="73">
        <v>0.33400000000000002</v>
      </c>
      <c r="AJ9" s="41">
        <f t="shared" si="14"/>
        <v>0.44088000000000005</v>
      </c>
      <c r="AK9" s="41">
        <f t="shared" si="15"/>
        <v>1.7608800000000002</v>
      </c>
      <c r="AL9" s="44">
        <v>0</v>
      </c>
      <c r="AM9" s="41">
        <f t="shared" si="16"/>
        <v>0</v>
      </c>
      <c r="AN9" s="57">
        <v>0.05</v>
      </c>
      <c r="AO9" s="41">
        <f t="shared" si="17"/>
        <v>0.14499999999999999</v>
      </c>
      <c r="AP9" s="45">
        <v>0</v>
      </c>
      <c r="AQ9" s="44">
        <v>0</v>
      </c>
      <c r="AR9" s="41">
        <f t="shared" si="18"/>
        <v>0</v>
      </c>
      <c r="AS9" s="41">
        <f t="shared" si="19"/>
        <v>0.14499999999999999</v>
      </c>
      <c r="AT9" s="41">
        <f t="shared" si="20"/>
        <v>1.9058800000000002</v>
      </c>
      <c r="AU9" s="46">
        <f t="shared" si="21"/>
        <v>0.34279999999999988</v>
      </c>
      <c r="AV9" s="74">
        <v>2.9</v>
      </c>
      <c r="AW9" s="45">
        <v>7.99</v>
      </c>
      <c r="AX9" s="46">
        <f t="shared" si="22"/>
        <v>0.63704630788485606</v>
      </c>
      <c r="AY9" s="69">
        <v>500</v>
      </c>
      <c r="AZ9" s="41">
        <f t="shared" si="23"/>
        <v>952.94000000000017</v>
      </c>
      <c r="BA9" s="41">
        <f t="shared" si="24"/>
        <v>1450</v>
      </c>
      <c r="BB9" s="41">
        <f t="shared" si="25"/>
        <v>3995</v>
      </c>
      <c r="BC9" s="48" t="str">
        <f t="shared" si="26"/>
        <v/>
      </c>
      <c r="BD9" s="53"/>
      <c r="BE9" s="50"/>
      <c r="BF9" s="50" t="s">
        <v>100</v>
      </c>
      <c r="BG9" s="50" t="s">
        <v>66</v>
      </c>
      <c r="BH9" s="50" t="s">
        <v>134</v>
      </c>
    </row>
    <row r="10" spans="1:60" ht="24.95" customHeight="1">
      <c r="A10" s="52"/>
      <c r="B10" s="99"/>
      <c r="C10" s="53"/>
      <c r="D10" s="56" t="s">
        <v>74</v>
      </c>
      <c r="E10" s="30" t="s">
        <v>75</v>
      </c>
      <c r="F10" s="30" t="s">
        <v>60</v>
      </c>
      <c r="G10" s="70" t="s">
        <v>135</v>
      </c>
      <c r="H10" s="50" t="s">
        <v>123</v>
      </c>
      <c r="I10" s="50" t="s">
        <v>71</v>
      </c>
      <c r="J10" s="31" t="s">
        <v>128</v>
      </c>
      <c r="K10" s="31" t="s">
        <v>129</v>
      </c>
      <c r="L10" s="71" t="s">
        <v>141</v>
      </c>
      <c r="M10" s="50" t="s">
        <v>142</v>
      </c>
      <c r="N10" s="53"/>
      <c r="O10" s="60" t="s">
        <v>143</v>
      </c>
      <c r="P10" s="61"/>
      <c r="Q10" s="30" t="s">
        <v>62</v>
      </c>
      <c r="R10" s="54">
        <f>'[1]Sunny 9.9'!Q99</f>
        <v>1.32</v>
      </c>
      <c r="S10" s="30" t="s">
        <v>63</v>
      </c>
      <c r="T10" s="103"/>
      <c r="U10" s="104"/>
      <c r="V10" s="104"/>
      <c r="W10" s="104"/>
      <c r="X10" s="90">
        <v>19</v>
      </c>
      <c r="Y10" s="90">
        <v>17</v>
      </c>
      <c r="Z10" s="90">
        <v>8</v>
      </c>
      <c r="AA10" s="35">
        <v>11</v>
      </c>
      <c r="AB10" s="68">
        <v>1</v>
      </c>
      <c r="AC10" s="37">
        <f t="shared" si="11"/>
        <v>2.5839999999999999E-3</v>
      </c>
      <c r="AD10" s="38">
        <v>63</v>
      </c>
      <c r="AE10" s="39">
        <f t="shared" si="12"/>
        <v>24380.804953560371</v>
      </c>
      <c r="AF10" s="40">
        <v>2250</v>
      </c>
      <c r="AG10" s="41"/>
      <c r="AH10" s="75" t="s">
        <v>102</v>
      </c>
      <c r="AI10" s="73">
        <v>0.33400000000000002</v>
      </c>
      <c r="AJ10" s="41">
        <f t="shared" si="14"/>
        <v>0.44088000000000005</v>
      </c>
      <c r="AK10" s="41">
        <f t="shared" si="15"/>
        <v>1.7608800000000002</v>
      </c>
      <c r="AL10" s="44">
        <v>0</v>
      </c>
      <c r="AM10" s="41">
        <f t="shared" si="16"/>
        <v>0</v>
      </c>
      <c r="AN10" s="57">
        <v>0.05</v>
      </c>
      <c r="AO10" s="41">
        <f t="shared" si="17"/>
        <v>0.14499999999999999</v>
      </c>
      <c r="AP10" s="45">
        <v>0</v>
      </c>
      <c r="AQ10" s="44">
        <v>0</v>
      </c>
      <c r="AR10" s="41">
        <f t="shared" si="18"/>
        <v>0</v>
      </c>
      <c r="AS10" s="41">
        <f t="shared" si="19"/>
        <v>0.14499999999999999</v>
      </c>
      <c r="AT10" s="41">
        <f t="shared" si="20"/>
        <v>1.9058800000000002</v>
      </c>
      <c r="AU10" s="46">
        <f t="shared" si="21"/>
        <v>0.34279999999999988</v>
      </c>
      <c r="AV10" s="74">
        <v>2.9</v>
      </c>
      <c r="AW10" s="55">
        <v>7.99</v>
      </c>
      <c r="AX10" s="46">
        <f t="shared" si="22"/>
        <v>0.63704630788485606</v>
      </c>
      <c r="AY10" s="69">
        <v>500</v>
      </c>
      <c r="AZ10" s="41">
        <f t="shared" si="23"/>
        <v>952.94000000000017</v>
      </c>
      <c r="BA10" s="41">
        <f t="shared" si="24"/>
        <v>1450</v>
      </c>
      <c r="BB10" s="41">
        <f t="shared" si="25"/>
        <v>3995</v>
      </c>
      <c r="BC10" s="48" t="str">
        <f t="shared" si="26"/>
        <v/>
      </c>
      <c r="BD10" s="53"/>
      <c r="BE10" s="50"/>
      <c r="BF10" s="50" t="s">
        <v>100</v>
      </c>
      <c r="BG10" s="50" t="s">
        <v>66</v>
      </c>
      <c r="BH10" s="50" t="s">
        <v>144</v>
      </c>
    </row>
    <row r="11" spans="1:60" ht="24.95" customHeight="1">
      <c r="A11" s="52"/>
      <c r="B11" s="99"/>
      <c r="C11" s="53"/>
      <c r="D11" s="56" t="s">
        <v>74</v>
      </c>
      <c r="E11" s="30" t="s">
        <v>75</v>
      </c>
      <c r="F11" s="30" t="s">
        <v>60</v>
      </c>
      <c r="G11" s="70" t="s">
        <v>125</v>
      </c>
      <c r="H11" s="50" t="s">
        <v>105</v>
      </c>
      <c r="I11" s="50" t="s">
        <v>73</v>
      </c>
      <c r="J11" s="31" t="s">
        <v>128</v>
      </c>
      <c r="K11" s="31" t="s">
        <v>128</v>
      </c>
      <c r="L11" s="71" t="s">
        <v>145</v>
      </c>
      <c r="M11" s="50" t="s">
        <v>146</v>
      </c>
      <c r="N11" s="53"/>
      <c r="O11" s="60" t="s">
        <v>147</v>
      </c>
      <c r="P11" s="61"/>
      <c r="Q11" s="30" t="s">
        <v>62</v>
      </c>
      <c r="R11" s="54">
        <f>'[1]Sunny 9.9'!Q100</f>
        <v>2.4500000000000002</v>
      </c>
      <c r="S11" s="30" t="s">
        <v>63</v>
      </c>
      <c r="T11" s="103"/>
      <c r="U11" s="104"/>
      <c r="V11" s="104"/>
      <c r="W11" s="104"/>
      <c r="X11" s="89">
        <v>21</v>
      </c>
      <c r="Y11" s="89">
        <v>16</v>
      </c>
      <c r="Z11" s="89">
        <v>5</v>
      </c>
      <c r="AA11" s="35">
        <v>11</v>
      </c>
      <c r="AB11" s="68">
        <v>1</v>
      </c>
      <c r="AC11" s="37">
        <f t="shared" si="11"/>
        <v>1.6800000000000001E-3</v>
      </c>
      <c r="AD11" s="38">
        <v>63</v>
      </c>
      <c r="AE11" s="39">
        <f t="shared" si="12"/>
        <v>37500</v>
      </c>
      <c r="AF11" s="40">
        <v>2250</v>
      </c>
      <c r="AG11" s="41">
        <f t="shared" si="13"/>
        <v>0.06</v>
      </c>
      <c r="AH11" s="75" t="s">
        <v>102</v>
      </c>
      <c r="AI11" s="73">
        <v>0.33400000000000002</v>
      </c>
      <c r="AJ11" s="41">
        <f t="shared" si="14"/>
        <v>0.81830000000000014</v>
      </c>
      <c r="AK11" s="41">
        <f t="shared" si="15"/>
        <v>3.3283000000000005</v>
      </c>
      <c r="AL11" s="44">
        <v>0</v>
      </c>
      <c r="AM11" s="41">
        <f t="shared" si="16"/>
        <v>0</v>
      </c>
      <c r="AN11" s="57">
        <v>0.05</v>
      </c>
      <c r="AO11" s="41">
        <f t="shared" si="17"/>
        <v>0.24500000000000002</v>
      </c>
      <c r="AP11" s="45">
        <v>0</v>
      </c>
      <c r="AQ11" s="44">
        <v>0</v>
      </c>
      <c r="AR11" s="41">
        <f t="shared" si="18"/>
        <v>0</v>
      </c>
      <c r="AS11" s="41">
        <f t="shared" si="19"/>
        <v>0.24500000000000002</v>
      </c>
      <c r="AT11" s="41">
        <f t="shared" si="20"/>
        <v>3.5733000000000006</v>
      </c>
      <c r="AU11" s="46">
        <f t="shared" si="21"/>
        <v>0.27075510204081626</v>
      </c>
      <c r="AV11" s="74">
        <v>4.9000000000000004</v>
      </c>
      <c r="AW11" s="55">
        <v>10.99</v>
      </c>
      <c r="AX11" s="46">
        <f t="shared" si="22"/>
        <v>0.55414012738853502</v>
      </c>
      <c r="AY11" s="69">
        <v>500</v>
      </c>
      <c r="AZ11" s="41">
        <f t="shared" si="23"/>
        <v>1786.6500000000003</v>
      </c>
      <c r="BA11" s="41">
        <f t="shared" si="24"/>
        <v>2450</v>
      </c>
      <c r="BB11" s="41">
        <f t="shared" si="25"/>
        <v>5495</v>
      </c>
      <c r="BC11" s="48" t="str">
        <f t="shared" si="26"/>
        <v/>
      </c>
      <c r="BD11" s="53"/>
      <c r="BE11" s="50"/>
      <c r="BF11" s="50" t="s">
        <v>100</v>
      </c>
      <c r="BG11" s="50" t="s">
        <v>66</v>
      </c>
      <c r="BH11" s="50" t="s">
        <v>138</v>
      </c>
    </row>
    <row r="12" spans="1:60" ht="24.95" customHeight="1">
      <c r="A12" s="52"/>
      <c r="B12" s="99"/>
      <c r="C12" s="53"/>
      <c r="D12" s="56" t="s">
        <v>74</v>
      </c>
      <c r="E12" s="30" t="s">
        <v>75</v>
      </c>
      <c r="F12" s="30" t="s">
        <v>60</v>
      </c>
      <c r="G12" s="70" t="s">
        <v>135</v>
      </c>
      <c r="H12" s="91" t="s">
        <v>148</v>
      </c>
      <c r="I12" s="91" t="s">
        <v>120</v>
      </c>
      <c r="J12" s="31" t="s">
        <v>128</v>
      </c>
      <c r="K12" s="31" t="s">
        <v>129</v>
      </c>
      <c r="L12" s="71" t="s">
        <v>107</v>
      </c>
      <c r="M12" s="50" t="s">
        <v>131</v>
      </c>
      <c r="N12" s="53"/>
      <c r="O12" s="60" t="s">
        <v>149</v>
      </c>
      <c r="P12" s="61"/>
      <c r="Q12" s="30" t="s">
        <v>62</v>
      </c>
      <c r="R12" s="54">
        <f>'[1]Sunny 9.9'!Q101</f>
        <v>2.12</v>
      </c>
      <c r="S12" s="30" t="s">
        <v>63</v>
      </c>
      <c r="T12" s="103"/>
      <c r="U12" s="104"/>
      <c r="V12" s="104"/>
      <c r="W12" s="104"/>
      <c r="X12" s="89">
        <v>16</v>
      </c>
      <c r="Y12" s="89">
        <v>9</v>
      </c>
      <c r="Z12" s="89">
        <v>12</v>
      </c>
      <c r="AA12" s="35">
        <v>11</v>
      </c>
      <c r="AB12" s="68">
        <v>1</v>
      </c>
      <c r="AC12" s="37">
        <f t="shared" si="11"/>
        <v>1.7279999999999999E-3</v>
      </c>
      <c r="AD12" s="38">
        <v>63</v>
      </c>
      <c r="AE12" s="39">
        <f t="shared" si="12"/>
        <v>36458.333333333336</v>
      </c>
      <c r="AF12" s="40">
        <v>2250</v>
      </c>
      <c r="AG12" s="41">
        <f t="shared" si="13"/>
        <v>6.1714285714285708E-2</v>
      </c>
      <c r="AH12" s="75" t="s">
        <v>102</v>
      </c>
      <c r="AI12" s="73">
        <v>0.33400000000000002</v>
      </c>
      <c r="AJ12" s="41">
        <f t="shared" si="14"/>
        <v>0.70808000000000004</v>
      </c>
      <c r="AK12" s="41">
        <f t="shared" si="15"/>
        <v>2.8897942857142862</v>
      </c>
      <c r="AL12" s="44">
        <v>0</v>
      </c>
      <c r="AM12" s="41">
        <f t="shared" si="16"/>
        <v>0</v>
      </c>
      <c r="AN12" s="57">
        <v>0.05</v>
      </c>
      <c r="AO12" s="41">
        <f t="shared" si="17"/>
        <v>0.24500000000000002</v>
      </c>
      <c r="AP12" s="45">
        <v>0</v>
      </c>
      <c r="AQ12" s="44">
        <v>0</v>
      </c>
      <c r="AR12" s="41">
        <f t="shared" si="18"/>
        <v>0</v>
      </c>
      <c r="AS12" s="41">
        <f t="shared" si="19"/>
        <v>0.24500000000000002</v>
      </c>
      <c r="AT12" s="41">
        <f t="shared" si="20"/>
        <v>3.1347942857142863</v>
      </c>
      <c r="AU12" s="46">
        <f t="shared" si="21"/>
        <v>0.36024606413994159</v>
      </c>
      <c r="AV12" s="74">
        <v>4.9000000000000004</v>
      </c>
      <c r="AW12" s="55">
        <v>10.99</v>
      </c>
      <c r="AX12" s="46">
        <f t="shared" si="22"/>
        <v>0.55414012738853502</v>
      </c>
      <c r="AY12" s="69">
        <v>500</v>
      </c>
      <c r="AZ12" s="41">
        <f t="shared" si="23"/>
        <v>1567.3971428571431</v>
      </c>
      <c r="BA12" s="41">
        <f t="shared" si="24"/>
        <v>2450</v>
      </c>
      <c r="BB12" s="41">
        <f t="shared" si="25"/>
        <v>5495</v>
      </c>
      <c r="BC12" s="48" t="str">
        <f t="shared" si="26"/>
        <v/>
      </c>
      <c r="BD12" s="53"/>
      <c r="BE12" s="50"/>
      <c r="BF12" s="50" t="s">
        <v>100</v>
      </c>
      <c r="BG12" s="50" t="s">
        <v>66</v>
      </c>
      <c r="BH12" s="50" t="s">
        <v>144</v>
      </c>
    </row>
    <row r="13" spans="1:60" ht="24.95" customHeight="1">
      <c r="A13" s="52"/>
      <c r="B13" s="99"/>
      <c r="C13" s="53"/>
      <c r="D13" s="56" t="s">
        <v>74</v>
      </c>
      <c r="E13" s="30" t="s">
        <v>75</v>
      </c>
      <c r="F13" s="30" t="s">
        <v>60</v>
      </c>
      <c r="G13" s="70" t="s">
        <v>125</v>
      </c>
      <c r="H13" s="50" t="s">
        <v>150</v>
      </c>
      <c r="I13" s="50" t="s">
        <v>151</v>
      </c>
      <c r="J13" s="31" t="s">
        <v>128</v>
      </c>
      <c r="K13" s="31" t="s">
        <v>128</v>
      </c>
      <c r="L13" s="49" t="s">
        <v>152</v>
      </c>
      <c r="M13" s="50" t="s">
        <v>146</v>
      </c>
      <c r="N13" s="53"/>
      <c r="O13" s="60" t="s">
        <v>153</v>
      </c>
      <c r="P13" s="61"/>
      <c r="Q13" s="30" t="s">
        <v>62</v>
      </c>
      <c r="R13" s="66">
        <f>'[1]Sunny 9.11'!S115</f>
        <v>1.99</v>
      </c>
      <c r="S13" s="30" t="s">
        <v>63</v>
      </c>
      <c r="T13" s="103"/>
      <c r="U13" s="104"/>
      <c r="V13" s="104"/>
      <c r="W13" s="104"/>
      <c r="X13" s="89">
        <v>11</v>
      </c>
      <c r="Y13" s="89">
        <v>11</v>
      </c>
      <c r="Z13" s="89">
        <v>13</v>
      </c>
      <c r="AA13" s="35">
        <v>11</v>
      </c>
      <c r="AB13" s="68">
        <v>1</v>
      </c>
      <c r="AC13" s="37">
        <f t="shared" si="11"/>
        <v>1.573E-3</v>
      </c>
      <c r="AD13" s="38">
        <v>63</v>
      </c>
      <c r="AE13" s="39">
        <f t="shared" si="12"/>
        <v>40050.858232676415</v>
      </c>
      <c r="AF13" s="40">
        <v>2250</v>
      </c>
      <c r="AG13" s="41">
        <f t="shared" si="13"/>
        <v>5.6178571428571425E-2</v>
      </c>
      <c r="AH13" s="75" t="s">
        <v>102</v>
      </c>
      <c r="AI13" s="73">
        <v>0.33400000000000002</v>
      </c>
      <c r="AJ13" s="41">
        <f t="shared" si="14"/>
        <v>0.66466000000000003</v>
      </c>
      <c r="AK13" s="41">
        <f t="shared" si="15"/>
        <v>2.7108385714285714</v>
      </c>
      <c r="AL13" s="44">
        <v>0</v>
      </c>
      <c r="AM13" s="41">
        <f t="shared" si="16"/>
        <v>0</v>
      </c>
      <c r="AN13" s="57">
        <v>0.05</v>
      </c>
      <c r="AO13" s="41">
        <f t="shared" si="17"/>
        <v>0.22000000000000003</v>
      </c>
      <c r="AP13" s="45">
        <v>0</v>
      </c>
      <c r="AQ13" s="44">
        <v>0</v>
      </c>
      <c r="AR13" s="41">
        <f t="shared" si="18"/>
        <v>0</v>
      </c>
      <c r="AS13" s="41">
        <f t="shared" si="19"/>
        <v>0.22000000000000003</v>
      </c>
      <c r="AT13" s="41">
        <f t="shared" si="20"/>
        <v>2.9308385714285716</v>
      </c>
      <c r="AU13" s="46">
        <f t="shared" si="21"/>
        <v>0.33390032467532471</v>
      </c>
      <c r="AV13" s="74">
        <v>4.4000000000000004</v>
      </c>
      <c r="AW13" s="55">
        <v>9.99</v>
      </c>
      <c r="AX13" s="46">
        <f t="shared" si="22"/>
        <v>0.55955955955955949</v>
      </c>
      <c r="AY13" s="69">
        <v>500</v>
      </c>
      <c r="AZ13" s="41">
        <f t="shared" si="23"/>
        <v>1465.4192857142857</v>
      </c>
      <c r="BA13" s="41">
        <f t="shared" si="24"/>
        <v>2200</v>
      </c>
      <c r="BB13" s="41">
        <f t="shared" si="25"/>
        <v>4995</v>
      </c>
      <c r="BC13" s="48" t="str">
        <f t="shared" si="26"/>
        <v/>
      </c>
      <c r="BD13" s="53"/>
      <c r="BE13" s="50"/>
      <c r="BF13" s="50" t="s">
        <v>100</v>
      </c>
      <c r="BG13" s="50" t="s">
        <v>66</v>
      </c>
      <c r="BH13" s="50" t="s">
        <v>144</v>
      </c>
    </row>
    <row r="14" spans="1:60" ht="24.95" customHeight="1">
      <c r="A14" s="52"/>
      <c r="B14" s="99"/>
      <c r="C14" s="53"/>
      <c r="D14" s="56" t="s">
        <v>74</v>
      </c>
      <c r="E14" s="30" t="s">
        <v>75</v>
      </c>
      <c r="F14" s="30" t="s">
        <v>60</v>
      </c>
      <c r="G14" s="70" t="s">
        <v>135</v>
      </c>
      <c r="H14" s="49" t="s">
        <v>154</v>
      </c>
      <c r="I14" s="49" t="s">
        <v>155</v>
      </c>
      <c r="J14" s="31" t="s">
        <v>128</v>
      </c>
      <c r="K14" s="31" t="s">
        <v>129</v>
      </c>
      <c r="L14" s="49" t="s">
        <v>156</v>
      </c>
      <c r="M14" s="50" t="s">
        <v>131</v>
      </c>
      <c r="N14" s="53"/>
      <c r="O14" s="60" t="s">
        <v>157</v>
      </c>
      <c r="P14" s="61"/>
      <c r="Q14" s="30" t="s">
        <v>62</v>
      </c>
      <c r="R14" s="66">
        <f>'[1]Sunny 9.11'!S116</f>
        <v>3.42</v>
      </c>
      <c r="S14" s="30" t="s">
        <v>63</v>
      </c>
      <c r="T14" s="103"/>
      <c r="U14" s="104"/>
      <c r="V14" s="104"/>
      <c r="W14" s="104"/>
      <c r="X14" s="89">
        <v>21</v>
      </c>
      <c r="Y14" s="89">
        <v>16</v>
      </c>
      <c r="Z14" s="89">
        <v>15.5</v>
      </c>
      <c r="AA14" s="35">
        <v>11</v>
      </c>
      <c r="AB14" s="68">
        <v>1</v>
      </c>
      <c r="AC14" s="37">
        <f t="shared" si="11"/>
        <v>5.208E-3</v>
      </c>
      <c r="AD14" s="38">
        <v>63</v>
      </c>
      <c r="AE14" s="39">
        <f t="shared" si="12"/>
        <v>12096.774193548386</v>
      </c>
      <c r="AF14" s="40">
        <v>2250</v>
      </c>
      <c r="AG14" s="41">
        <f t="shared" si="13"/>
        <v>0.186</v>
      </c>
      <c r="AH14" s="75" t="s">
        <v>102</v>
      </c>
      <c r="AI14" s="73">
        <v>0.33400000000000002</v>
      </c>
      <c r="AJ14" s="41">
        <f t="shared" si="14"/>
        <v>1.14228</v>
      </c>
      <c r="AK14" s="41">
        <f t="shared" si="15"/>
        <v>4.7482799999999994</v>
      </c>
      <c r="AL14" s="44">
        <v>0</v>
      </c>
      <c r="AM14" s="41">
        <f t="shared" si="16"/>
        <v>0</v>
      </c>
      <c r="AN14" s="57">
        <v>0.05</v>
      </c>
      <c r="AO14" s="41">
        <f t="shared" si="17"/>
        <v>0.38250000000000006</v>
      </c>
      <c r="AP14" s="45">
        <v>0</v>
      </c>
      <c r="AQ14" s="44">
        <v>0</v>
      </c>
      <c r="AR14" s="41">
        <f t="shared" si="18"/>
        <v>0</v>
      </c>
      <c r="AS14" s="41">
        <f t="shared" si="19"/>
        <v>0.38250000000000006</v>
      </c>
      <c r="AT14" s="41">
        <f t="shared" si="20"/>
        <v>5.1307799999999997</v>
      </c>
      <c r="AU14" s="46">
        <f t="shared" si="21"/>
        <v>0.32930980392156872</v>
      </c>
      <c r="AV14" s="74">
        <v>7.65</v>
      </c>
      <c r="AW14" s="55">
        <v>16.989999999999998</v>
      </c>
      <c r="AX14" s="46">
        <f t="shared" si="22"/>
        <v>0.54973513831665677</v>
      </c>
      <c r="AY14" s="69">
        <v>500</v>
      </c>
      <c r="AZ14" s="41">
        <f t="shared" si="23"/>
        <v>2565.39</v>
      </c>
      <c r="BA14" s="41">
        <f t="shared" si="24"/>
        <v>3825</v>
      </c>
      <c r="BB14" s="41">
        <f t="shared" si="25"/>
        <v>8495</v>
      </c>
      <c r="BC14" s="48" t="str">
        <f t="shared" si="26"/>
        <v/>
      </c>
      <c r="BD14" s="53"/>
      <c r="BE14" s="50"/>
      <c r="BF14" s="50" t="s">
        <v>100</v>
      </c>
      <c r="BG14" s="50" t="s">
        <v>66</v>
      </c>
      <c r="BH14" s="50" t="s">
        <v>138</v>
      </c>
    </row>
    <row r="15" spans="1:60" ht="24.95" customHeight="1">
      <c r="A15" s="52"/>
      <c r="B15" s="99"/>
      <c r="C15" s="53"/>
      <c r="D15" s="56" t="s">
        <v>74</v>
      </c>
      <c r="E15" s="30" t="s">
        <v>75</v>
      </c>
      <c r="F15" s="30" t="s">
        <v>60</v>
      </c>
      <c r="G15" s="70" t="s">
        <v>125</v>
      </c>
      <c r="H15" s="49" t="s">
        <v>158</v>
      </c>
      <c r="I15" s="49" t="s">
        <v>159</v>
      </c>
      <c r="J15" s="31" t="s">
        <v>128</v>
      </c>
      <c r="K15" s="31" t="s">
        <v>128</v>
      </c>
      <c r="L15" s="49" t="s">
        <v>160</v>
      </c>
      <c r="M15" s="50" t="s">
        <v>131</v>
      </c>
      <c r="N15" s="53"/>
      <c r="O15" s="60" t="s">
        <v>161</v>
      </c>
      <c r="P15" s="61"/>
      <c r="Q15" s="30" t="s">
        <v>62</v>
      </c>
      <c r="R15" s="66">
        <f>'[1]Sunny 9.11'!S117</f>
        <v>3.67</v>
      </c>
      <c r="S15" s="30" t="s">
        <v>63</v>
      </c>
      <c r="T15" s="103"/>
      <c r="U15" s="104"/>
      <c r="V15" s="104"/>
      <c r="W15" s="104"/>
      <c r="X15" s="89">
        <v>20</v>
      </c>
      <c r="Y15" s="89">
        <v>20</v>
      </c>
      <c r="Z15" s="89">
        <v>20.5</v>
      </c>
      <c r="AA15" s="35">
        <v>11</v>
      </c>
      <c r="AB15" s="68">
        <v>1</v>
      </c>
      <c r="AC15" s="37">
        <f t="shared" si="11"/>
        <v>8.2000000000000007E-3</v>
      </c>
      <c r="AD15" s="38">
        <v>63</v>
      </c>
      <c r="AE15" s="39">
        <f t="shared" si="12"/>
        <v>7682.9268292682918</v>
      </c>
      <c r="AF15" s="40">
        <v>2250</v>
      </c>
      <c r="AG15" s="41">
        <f t="shared" si="13"/>
        <v>0.29285714285714287</v>
      </c>
      <c r="AH15" s="75" t="s">
        <v>102</v>
      </c>
      <c r="AI15" s="73">
        <v>0.33400000000000002</v>
      </c>
      <c r="AJ15" s="41">
        <f t="shared" si="14"/>
        <v>1.2257800000000001</v>
      </c>
      <c r="AK15" s="41">
        <f t="shared" si="15"/>
        <v>5.1886371428571429</v>
      </c>
      <c r="AL15" s="44">
        <v>0</v>
      </c>
      <c r="AM15" s="41">
        <f t="shared" si="16"/>
        <v>0</v>
      </c>
      <c r="AN15" s="57">
        <v>0.05</v>
      </c>
      <c r="AO15" s="41">
        <f t="shared" si="17"/>
        <v>0.38250000000000006</v>
      </c>
      <c r="AP15" s="45">
        <v>0</v>
      </c>
      <c r="AQ15" s="44">
        <v>0</v>
      </c>
      <c r="AR15" s="41">
        <f t="shared" si="18"/>
        <v>0</v>
      </c>
      <c r="AS15" s="41">
        <f t="shared" si="19"/>
        <v>0.38250000000000006</v>
      </c>
      <c r="AT15" s="41">
        <f t="shared" si="20"/>
        <v>5.5711371428571432</v>
      </c>
      <c r="AU15" s="46">
        <f t="shared" si="21"/>
        <v>0.27174677871148456</v>
      </c>
      <c r="AV15" s="74">
        <v>7.65</v>
      </c>
      <c r="AW15" s="55">
        <v>16.989999999999998</v>
      </c>
      <c r="AX15" s="46">
        <f t="shared" si="22"/>
        <v>0.54973513831665677</v>
      </c>
      <c r="AY15" s="69">
        <v>500</v>
      </c>
      <c r="AZ15" s="41">
        <f t="shared" si="23"/>
        <v>2785.5685714285714</v>
      </c>
      <c r="BA15" s="41">
        <f t="shared" si="24"/>
        <v>3825</v>
      </c>
      <c r="BB15" s="41">
        <f t="shared" si="25"/>
        <v>8495</v>
      </c>
      <c r="BC15" s="48" t="str">
        <f t="shared" si="26"/>
        <v/>
      </c>
      <c r="BD15" s="53"/>
      <c r="BE15" s="49"/>
      <c r="BF15" s="50" t="s">
        <v>100</v>
      </c>
      <c r="BG15" s="50" t="s">
        <v>66</v>
      </c>
      <c r="BH15" s="50" t="s">
        <v>138</v>
      </c>
    </row>
    <row r="16" spans="1:60" ht="24.95" customHeight="1">
      <c r="A16" s="52"/>
      <c r="B16" s="100"/>
      <c r="C16" s="53"/>
      <c r="D16" s="56" t="s">
        <v>74</v>
      </c>
      <c r="E16" s="30" t="s">
        <v>75</v>
      </c>
      <c r="F16" s="30" t="s">
        <v>60</v>
      </c>
      <c r="G16" s="70" t="s">
        <v>135</v>
      </c>
      <c r="H16" s="50" t="s">
        <v>124</v>
      </c>
      <c r="I16" s="50" t="s">
        <v>99</v>
      </c>
      <c r="J16" s="31" t="s">
        <v>129</v>
      </c>
      <c r="K16" s="31" t="s">
        <v>129</v>
      </c>
      <c r="L16" s="71" t="s">
        <v>112</v>
      </c>
      <c r="M16" s="50" t="s">
        <v>146</v>
      </c>
      <c r="N16" s="53"/>
      <c r="O16" s="60" t="s">
        <v>162</v>
      </c>
      <c r="P16" s="61"/>
      <c r="Q16" s="30" t="s">
        <v>62</v>
      </c>
      <c r="R16" s="66">
        <f>'[1]Sunny 9.11'!S118</f>
        <v>5.89</v>
      </c>
      <c r="S16" s="30" t="s">
        <v>63</v>
      </c>
      <c r="T16" s="103"/>
      <c r="U16" s="104"/>
      <c r="V16" s="104"/>
      <c r="W16" s="104"/>
      <c r="X16" s="67">
        <v>32</v>
      </c>
      <c r="Y16" s="67">
        <v>26</v>
      </c>
      <c r="Z16" s="67">
        <v>26.5</v>
      </c>
      <c r="AA16" s="35">
        <v>11</v>
      </c>
      <c r="AB16" s="68">
        <v>1</v>
      </c>
      <c r="AC16" s="37">
        <f t="shared" si="11"/>
        <v>2.2048000000000002E-2</v>
      </c>
      <c r="AD16" s="38">
        <v>63</v>
      </c>
      <c r="AE16" s="39">
        <f t="shared" si="12"/>
        <v>2857.4020319303336</v>
      </c>
      <c r="AF16" s="40">
        <v>2250</v>
      </c>
      <c r="AG16" s="41">
        <f t="shared" si="13"/>
        <v>0.78742857142857148</v>
      </c>
      <c r="AH16" s="75" t="s">
        <v>102</v>
      </c>
      <c r="AI16" s="73">
        <v>0.33400000000000002</v>
      </c>
      <c r="AJ16" s="41">
        <f t="shared" si="14"/>
        <v>1.96726</v>
      </c>
      <c r="AK16" s="41">
        <f t="shared" si="15"/>
        <v>8.6446885714285706</v>
      </c>
      <c r="AL16" s="44">
        <v>0</v>
      </c>
      <c r="AM16" s="41">
        <f t="shared" si="16"/>
        <v>0</v>
      </c>
      <c r="AN16" s="57">
        <v>0.05</v>
      </c>
      <c r="AO16" s="41">
        <f t="shared" si="17"/>
        <v>0.67500000000000004</v>
      </c>
      <c r="AP16" s="45">
        <v>0</v>
      </c>
      <c r="AQ16" s="44">
        <v>0</v>
      </c>
      <c r="AR16" s="41">
        <f t="shared" si="18"/>
        <v>0</v>
      </c>
      <c r="AS16" s="41">
        <f t="shared" si="19"/>
        <v>0.67500000000000004</v>
      </c>
      <c r="AT16" s="41">
        <f t="shared" si="20"/>
        <v>9.3196885714285713</v>
      </c>
      <c r="AU16" s="46">
        <f t="shared" si="21"/>
        <v>0.30965269841269843</v>
      </c>
      <c r="AV16" s="74">
        <v>13.5</v>
      </c>
      <c r="AW16" s="55">
        <v>29.99</v>
      </c>
      <c r="AX16" s="46">
        <f t="shared" si="22"/>
        <v>0.5498499499833277</v>
      </c>
      <c r="AY16" s="69">
        <v>500</v>
      </c>
      <c r="AZ16" s="41">
        <f t="shared" si="23"/>
        <v>4659.8442857142854</v>
      </c>
      <c r="BA16" s="41">
        <f t="shared" si="24"/>
        <v>6750</v>
      </c>
      <c r="BB16" s="41">
        <f t="shared" si="25"/>
        <v>14995</v>
      </c>
      <c r="BC16" s="48" t="str">
        <f t="shared" si="26"/>
        <v/>
      </c>
      <c r="BD16" s="53"/>
      <c r="BE16" s="49"/>
      <c r="BF16" s="50" t="s">
        <v>100</v>
      </c>
      <c r="BG16" s="50" t="s">
        <v>66</v>
      </c>
      <c r="BH16" s="50" t="s">
        <v>138</v>
      </c>
    </row>
    <row r="17" spans="1:60" ht="24.95" customHeight="1">
      <c r="A17" s="52"/>
      <c r="B17" s="98"/>
      <c r="C17" s="53"/>
      <c r="D17" s="56" t="s">
        <v>74</v>
      </c>
      <c r="E17" s="30" t="s">
        <v>75</v>
      </c>
      <c r="F17" s="30" t="s">
        <v>60</v>
      </c>
      <c r="G17" s="31" t="s">
        <v>168</v>
      </c>
      <c r="H17" s="32" t="s">
        <v>169</v>
      </c>
      <c r="I17" s="32" t="s">
        <v>170</v>
      </c>
      <c r="J17" s="79" t="s">
        <v>171</v>
      </c>
      <c r="K17" s="79" t="s">
        <v>171</v>
      </c>
      <c r="L17" s="80" t="s">
        <v>115</v>
      </c>
      <c r="M17" s="32" t="s">
        <v>172</v>
      </c>
      <c r="N17" s="53"/>
      <c r="O17" s="60" t="s">
        <v>173</v>
      </c>
      <c r="P17" s="61"/>
      <c r="Q17" s="30" t="s">
        <v>62</v>
      </c>
      <c r="R17" s="54">
        <f>'[1]Sunny 9.9'!Q117</f>
        <v>2.4500000000000002</v>
      </c>
      <c r="S17" s="30" t="s">
        <v>63</v>
      </c>
      <c r="T17" s="101" t="s">
        <v>174</v>
      </c>
      <c r="U17" s="102">
        <v>41.5</v>
      </c>
      <c r="V17" s="102">
        <v>30</v>
      </c>
      <c r="W17" s="102">
        <v>36</v>
      </c>
      <c r="X17" s="81">
        <v>17.5</v>
      </c>
      <c r="Y17" s="81">
        <v>9</v>
      </c>
      <c r="Z17" s="81">
        <v>21</v>
      </c>
      <c r="AA17" s="35">
        <v>11</v>
      </c>
      <c r="AB17" s="68">
        <v>2</v>
      </c>
      <c r="AC17" s="37">
        <f t="shared" si="11"/>
        <v>3.3075000000000001E-3</v>
      </c>
      <c r="AD17" s="38">
        <v>63</v>
      </c>
      <c r="AE17" s="39">
        <f t="shared" si="12"/>
        <v>38095.238095238092</v>
      </c>
      <c r="AF17" s="40">
        <v>2250</v>
      </c>
      <c r="AG17" s="41">
        <f t="shared" si="13"/>
        <v>5.9062500000000004E-2</v>
      </c>
      <c r="AH17" s="72" t="s">
        <v>98</v>
      </c>
      <c r="AI17" s="73">
        <v>0.318</v>
      </c>
      <c r="AJ17" s="41">
        <f t="shared" ref="AJ17:AJ26" si="27">IF(ISERROR(R17*AI17),"",R17*AI17)</f>
        <v>0.77910000000000001</v>
      </c>
      <c r="AK17" s="41">
        <f t="shared" ref="AK17:AK26" si="28">IF(ISERROR(R17+AG17+AJ17),"",R17+AG17+AJ17)</f>
        <v>3.2881625000000003</v>
      </c>
      <c r="AL17" s="44">
        <v>0</v>
      </c>
      <c r="AM17" s="41">
        <f t="shared" si="16"/>
        <v>0</v>
      </c>
      <c r="AN17" s="57">
        <v>0.05</v>
      </c>
      <c r="AO17" s="41">
        <f t="shared" si="17"/>
        <v>0.26</v>
      </c>
      <c r="AP17" s="45">
        <v>0</v>
      </c>
      <c r="AQ17" s="44">
        <v>0</v>
      </c>
      <c r="AR17" s="41">
        <f t="shared" si="18"/>
        <v>0</v>
      </c>
      <c r="AS17" s="41">
        <f t="shared" si="19"/>
        <v>0.26</v>
      </c>
      <c r="AT17" s="41">
        <f t="shared" si="20"/>
        <v>3.5481625000000001</v>
      </c>
      <c r="AU17" s="46">
        <f t="shared" si="21"/>
        <v>0.31766105769230768</v>
      </c>
      <c r="AV17" s="74">
        <v>5.2</v>
      </c>
      <c r="AW17" s="45">
        <v>12.99</v>
      </c>
      <c r="AX17" s="46">
        <f t="shared" si="22"/>
        <v>0.59969207082371057</v>
      </c>
      <c r="AY17" s="69">
        <v>1000</v>
      </c>
      <c r="AZ17" s="41">
        <f t="shared" ref="AZ17:AZ26" si="29">IF(ISERROR(AT17*AY17),"",AT17*AY17)</f>
        <v>3548.1624999999999</v>
      </c>
      <c r="BA17" s="41">
        <f t="shared" ref="BA17:BA26" si="30">IF(ISERROR(AV17*AY17),"",AV17*AY17)</f>
        <v>5200</v>
      </c>
      <c r="BB17" s="41">
        <f t="shared" ref="BB17:BB35" si="31">IF(ISERROR(AW17*AY17),"",AW17*AY17)</f>
        <v>12990</v>
      </c>
      <c r="BC17" s="48">
        <f t="shared" ref="BC17:BC26" si="32">IF(U17="","",U17*V17*W17/1000000/AB17*AY17)</f>
        <v>22.41</v>
      </c>
      <c r="BD17" s="53"/>
      <c r="BE17" s="49"/>
      <c r="BF17" s="50" t="s">
        <v>100</v>
      </c>
      <c r="BG17" s="50" t="s">
        <v>66</v>
      </c>
      <c r="BH17" s="50" t="s">
        <v>164</v>
      </c>
    </row>
    <row r="18" spans="1:60" ht="24.95" customHeight="1">
      <c r="A18" s="52"/>
      <c r="B18" s="99"/>
      <c r="C18" s="53"/>
      <c r="D18" s="56" t="s">
        <v>74</v>
      </c>
      <c r="E18" s="30" t="s">
        <v>75</v>
      </c>
      <c r="F18" s="30" t="s">
        <v>60</v>
      </c>
      <c r="G18" s="31" t="s">
        <v>168</v>
      </c>
      <c r="H18" s="32" t="s">
        <v>113</v>
      </c>
      <c r="I18" s="32" t="s">
        <v>68</v>
      </c>
      <c r="J18" s="79" t="s">
        <v>171</v>
      </c>
      <c r="K18" s="79" t="s">
        <v>171</v>
      </c>
      <c r="L18" s="80" t="s">
        <v>101</v>
      </c>
      <c r="M18" s="32" t="s">
        <v>172</v>
      </c>
      <c r="N18" s="53"/>
      <c r="O18" s="60" t="s">
        <v>175</v>
      </c>
      <c r="P18" s="61"/>
      <c r="Q18" s="30" t="s">
        <v>62</v>
      </c>
      <c r="R18" s="54">
        <f>'[1]Sunny 9.9'!Q118</f>
        <v>1.5</v>
      </c>
      <c r="S18" s="30" t="s">
        <v>63</v>
      </c>
      <c r="T18" s="101"/>
      <c r="U18" s="102"/>
      <c r="V18" s="102"/>
      <c r="W18" s="102"/>
      <c r="X18" s="82">
        <v>12.5</v>
      </c>
      <c r="Y18" s="82">
        <v>7.5</v>
      </c>
      <c r="Z18" s="82">
        <v>13</v>
      </c>
      <c r="AA18" s="35">
        <v>11</v>
      </c>
      <c r="AB18" s="68">
        <v>1</v>
      </c>
      <c r="AC18" s="37">
        <f t="shared" si="11"/>
        <v>1.21875E-3</v>
      </c>
      <c r="AD18" s="38">
        <v>63</v>
      </c>
      <c r="AE18" s="39">
        <f t="shared" si="12"/>
        <v>51692.307692307695</v>
      </c>
      <c r="AF18" s="40">
        <v>2250</v>
      </c>
      <c r="AG18" s="41"/>
      <c r="AH18" s="75" t="s">
        <v>102</v>
      </c>
      <c r="AI18" s="73">
        <v>0.33400000000000002</v>
      </c>
      <c r="AJ18" s="41">
        <f t="shared" si="27"/>
        <v>0.501</v>
      </c>
      <c r="AK18" s="41">
        <f t="shared" si="28"/>
        <v>2.0009999999999999</v>
      </c>
      <c r="AL18" s="44">
        <v>0</v>
      </c>
      <c r="AM18" s="41">
        <f t="shared" si="16"/>
        <v>0</v>
      </c>
      <c r="AN18" s="57">
        <v>0.05</v>
      </c>
      <c r="AO18" s="41">
        <f t="shared" si="17"/>
        <v>0.15500000000000003</v>
      </c>
      <c r="AP18" s="45">
        <v>0</v>
      </c>
      <c r="AQ18" s="44">
        <v>0</v>
      </c>
      <c r="AR18" s="41">
        <f t="shared" si="18"/>
        <v>0</v>
      </c>
      <c r="AS18" s="41">
        <f t="shared" si="19"/>
        <v>0.15500000000000003</v>
      </c>
      <c r="AT18" s="41">
        <f t="shared" si="20"/>
        <v>2.1559999999999997</v>
      </c>
      <c r="AU18" s="46">
        <f t="shared" si="21"/>
        <v>0.30451612903225816</v>
      </c>
      <c r="AV18" s="74">
        <v>3.1</v>
      </c>
      <c r="AW18" s="45">
        <v>7.99</v>
      </c>
      <c r="AX18" s="46">
        <f t="shared" si="22"/>
        <v>0.61201501877346687</v>
      </c>
      <c r="AY18" s="69">
        <v>500</v>
      </c>
      <c r="AZ18" s="41">
        <f t="shared" si="29"/>
        <v>1077.9999999999998</v>
      </c>
      <c r="BA18" s="41">
        <f t="shared" si="30"/>
        <v>1550</v>
      </c>
      <c r="BB18" s="41">
        <f t="shared" si="31"/>
        <v>3995</v>
      </c>
      <c r="BC18" s="48" t="str">
        <f t="shared" si="32"/>
        <v/>
      </c>
      <c r="BD18" s="53"/>
      <c r="BE18" s="49"/>
      <c r="BF18" s="50" t="s">
        <v>100</v>
      </c>
      <c r="BG18" s="50" t="s">
        <v>66</v>
      </c>
      <c r="BH18" s="50" t="s">
        <v>118</v>
      </c>
    </row>
    <row r="19" spans="1:60" ht="24.95" customHeight="1">
      <c r="A19" s="52"/>
      <c r="B19" s="99"/>
      <c r="C19" s="53"/>
      <c r="D19" s="56" t="s">
        <v>74</v>
      </c>
      <c r="E19" s="30" t="s">
        <v>75</v>
      </c>
      <c r="F19" s="30" t="s">
        <v>60</v>
      </c>
      <c r="G19" s="31" t="s">
        <v>168</v>
      </c>
      <c r="H19" s="32" t="s">
        <v>176</v>
      </c>
      <c r="I19" s="32" t="s">
        <v>70</v>
      </c>
      <c r="J19" s="79" t="s">
        <v>171</v>
      </c>
      <c r="K19" s="79" t="s">
        <v>171</v>
      </c>
      <c r="L19" s="80" t="s">
        <v>103</v>
      </c>
      <c r="M19" s="32" t="s">
        <v>172</v>
      </c>
      <c r="N19" s="53"/>
      <c r="O19" s="60" t="s">
        <v>177</v>
      </c>
      <c r="P19" s="61"/>
      <c r="Q19" s="30" t="s">
        <v>62</v>
      </c>
      <c r="R19" s="54">
        <f>'[1]Sunny 9.9'!Q119</f>
        <v>1.4</v>
      </c>
      <c r="S19" s="30" t="s">
        <v>63</v>
      </c>
      <c r="T19" s="101"/>
      <c r="U19" s="102"/>
      <c r="V19" s="102"/>
      <c r="W19" s="102"/>
      <c r="X19" s="82">
        <v>9</v>
      </c>
      <c r="Y19" s="82">
        <v>9</v>
      </c>
      <c r="Z19" s="82">
        <v>13</v>
      </c>
      <c r="AA19" s="35">
        <v>11</v>
      </c>
      <c r="AB19" s="68">
        <v>1</v>
      </c>
      <c r="AC19" s="37">
        <f t="shared" si="11"/>
        <v>1.0529999999999999E-3</v>
      </c>
      <c r="AD19" s="38">
        <v>63</v>
      </c>
      <c r="AE19" s="39">
        <f t="shared" si="12"/>
        <v>59829.059829059835</v>
      </c>
      <c r="AF19" s="40">
        <v>2250</v>
      </c>
      <c r="AG19" s="41"/>
      <c r="AH19" s="76" t="s">
        <v>102</v>
      </c>
      <c r="AI19" s="73">
        <v>0.33400000000000002</v>
      </c>
      <c r="AJ19" s="41">
        <f t="shared" si="27"/>
        <v>0.46760000000000002</v>
      </c>
      <c r="AK19" s="41">
        <f t="shared" si="28"/>
        <v>1.8675999999999999</v>
      </c>
      <c r="AL19" s="44">
        <v>0</v>
      </c>
      <c r="AM19" s="41">
        <f t="shared" si="16"/>
        <v>0</v>
      </c>
      <c r="AN19" s="57">
        <v>0.05</v>
      </c>
      <c r="AO19" s="41">
        <f t="shared" si="17"/>
        <v>0.15500000000000003</v>
      </c>
      <c r="AP19" s="45">
        <v>0</v>
      </c>
      <c r="AQ19" s="44">
        <v>0</v>
      </c>
      <c r="AR19" s="41">
        <f t="shared" si="18"/>
        <v>0</v>
      </c>
      <c r="AS19" s="41">
        <f t="shared" si="19"/>
        <v>0.15500000000000003</v>
      </c>
      <c r="AT19" s="41">
        <f t="shared" si="20"/>
        <v>2.0225999999999997</v>
      </c>
      <c r="AU19" s="46">
        <f t="shared" si="21"/>
        <v>0.34754838709677432</v>
      </c>
      <c r="AV19" s="74">
        <v>3.1</v>
      </c>
      <c r="AW19" s="45">
        <v>7.99</v>
      </c>
      <c r="AX19" s="46">
        <f t="shared" si="22"/>
        <v>0.61201501877346687</v>
      </c>
      <c r="AY19" s="69">
        <v>500</v>
      </c>
      <c r="AZ19" s="41">
        <f t="shared" si="29"/>
        <v>1011.2999999999998</v>
      </c>
      <c r="BA19" s="41">
        <f t="shared" si="30"/>
        <v>1550</v>
      </c>
      <c r="BB19" s="41">
        <f t="shared" si="31"/>
        <v>3995</v>
      </c>
      <c r="BC19" s="48" t="str">
        <f t="shared" si="32"/>
        <v/>
      </c>
      <c r="BD19" s="53"/>
      <c r="BE19" s="49"/>
      <c r="BF19" s="50" t="s">
        <v>100</v>
      </c>
      <c r="BG19" s="50" t="s">
        <v>66</v>
      </c>
      <c r="BH19" s="50" t="s">
        <v>117</v>
      </c>
    </row>
    <row r="20" spans="1:60" ht="24.95" customHeight="1">
      <c r="A20" s="52"/>
      <c r="B20" s="99"/>
      <c r="C20" s="53"/>
      <c r="D20" s="56" t="s">
        <v>74</v>
      </c>
      <c r="E20" s="30" t="s">
        <v>75</v>
      </c>
      <c r="F20" s="30" t="s">
        <v>60</v>
      </c>
      <c r="G20" s="31" t="s">
        <v>168</v>
      </c>
      <c r="H20" s="32" t="s">
        <v>178</v>
      </c>
      <c r="I20" s="32" t="s">
        <v>71</v>
      </c>
      <c r="J20" s="79" t="s">
        <v>171</v>
      </c>
      <c r="K20" s="79" t="s">
        <v>171</v>
      </c>
      <c r="L20" s="80" t="s">
        <v>104</v>
      </c>
      <c r="M20" s="32" t="s">
        <v>172</v>
      </c>
      <c r="N20" s="53"/>
      <c r="O20" s="60" t="s">
        <v>179</v>
      </c>
      <c r="P20" s="61"/>
      <c r="Q20" s="30" t="s">
        <v>62</v>
      </c>
      <c r="R20" s="66">
        <f>'[1]Sunny 9.11'!$S$135</f>
        <v>1.33</v>
      </c>
      <c r="S20" s="30" t="s">
        <v>63</v>
      </c>
      <c r="T20" s="101"/>
      <c r="U20" s="102"/>
      <c r="V20" s="102"/>
      <c r="W20" s="102"/>
      <c r="X20" s="82">
        <v>15.5</v>
      </c>
      <c r="Y20" s="82">
        <v>4</v>
      </c>
      <c r="Z20" s="82">
        <v>11.5</v>
      </c>
      <c r="AA20" s="35">
        <v>11</v>
      </c>
      <c r="AB20" s="68">
        <v>1</v>
      </c>
      <c r="AC20" s="37">
        <f t="shared" si="11"/>
        <v>7.1299999999999998E-4</v>
      </c>
      <c r="AD20" s="38">
        <v>63</v>
      </c>
      <c r="AE20" s="39">
        <f t="shared" si="12"/>
        <v>88359.046283309959</v>
      </c>
      <c r="AF20" s="40">
        <v>2250</v>
      </c>
      <c r="AG20" s="41"/>
      <c r="AH20" s="75" t="s">
        <v>102</v>
      </c>
      <c r="AI20" s="73">
        <v>0.33400000000000002</v>
      </c>
      <c r="AJ20" s="41">
        <f t="shared" si="27"/>
        <v>0.44422000000000006</v>
      </c>
      <c r="AK20" s="41">
        <f t="shared" si="28"/>
        <v>1.7742200000000001</v>
      </c>
      <c r="AL20" s="44">
        <v>0</v>
      </c>
      <c r="AM20" s="41">
        <f t="shared" si="16"/>
        <v>0</v>
      </c>
      <c r="AN20" s="57">
        <v>0.05</v>
      </c>
      <c r="AO20" s="41">
        <f t="shared" si="17"/>
        <v>0.15000000000000002</v>
      </c>
      <c r="AP20" s="45">
        <v>0</v>
      </c>
      <c r="AQ20" s="44">
        <v>0</v>
      </c>
      <c r="AR20" s="41">
        <f t="shared" si="18"/>
        <v>0</v>
      </c>
      <c r="AS20" s="41">
        <f t="shared" si="19"/>
        <v>0.15000000000000002</v>
      </c>
      <c r="AT20" s="41">
        <f t="shared" si="20"/>
        <v>1.92422</v>
      </c>
      <c r="AU20" s="46">
        <f t="shared" si="21"/>
        <v>0.35859333333333332</v>
      </c>
      <c r="AV20" s="74">
        <v>3</v>
      </c>
      <c r="AW20" s="55">
        <v>7.99</v>
      </c>
      <c r="AX20" s="46">
        <f t="shared" si="22"/>
        <v>0.62453066332916152</v>
      </c>
      <c r="AY20" s="69">
        <v>500</v>
      </c>
      <c r="AZ20" s="41">
        <f t="shared" si="29"/>
        <v>962.11</v>
      </c>
      <c r="BA20" s="41">
        <f t="shared" si="30"/>
        <v>1500</v>
      </c>
      <c r="BB20" s="41">
        <f t="shared" si="31"/>
        <v>3995</v>
      </c>
      <c r="BC20" s="48" t="str">
        <f t="shared" si="32"/>
        <v/>
      </c>
      <c r="BD20" s="53"/>
      <c r="BE20" s="49"/>
      <c r="BF20" s="50" t="s">
        <v>100</v>
      </c>
      <c r="BG20" s="50" t="s">
        <v>66</v>
      </c>
      <c r="BH20" s="50" t="s">
        <v>117</v>
      </c>
    </row>
    <row r="21" spans="1:60" ht="24.95" customHeight="1">
      <c r="A21" s="52"/>
      <c r="B21" s="99"/>
      <c r="C21" s="53"/>
      <c r="D21" s="56" t="s">
        <v>74</v>
      </c>
      <c r="E21" s="30" t="s">
        <v>75</v>
      </c>
      <c r="F21" s="30" t="s">
        <v>60</v>
      </c>
      <c r="G21" s="31" t="s">
        <v>168</v>
      </c>
      <c r="H21" s="32" t="s">
        <v>114</v>
      </c>
      <c r="I21" s="32" t="s">
        <v>72</v>
      </c>
      <c r="J21" s="79" t="s">
        <v>171</v>
      </c>
      <c r="K21" s="79" t="s">
        <v>171</v>
      </c>
      <c r="L21" s="80" t="s">
        <v>163</v>
      </c>
      <c r="M21" s="32" t="s">
        <v>172</v>
      </c>
      <c r="N21" s="53"/>
      <c r="O21" s="60" t="s">
        <v>180</v>
      </c>
      <c r="P21" s="61"/>
      <c r="Q21" s="30" t="s">
        <v>62</v>
      </c>
      <c r="R21" s="54">
        <f>'[1]Sunny 9.9'!Q121</f>
        <v>2.1</v>
      </c>
      <c r="S21" s="30" t="s">
        <v>63</v>
      </c>
      <c r="T21" s="101"/>
      <c r="U21" s="102"/>
      <c r="V21" s="102"/>
      <c r="W21" s="102"/>
      <c r="X21" s="83">
        <v>11.5</v>
      </c>
      <c r="Y21" s="83">
        <v>11.5</v>
      </c>
      <c r="Z21" s="83">
        <v>13.5</v>
      </c>
      <c r="AA21" s="35">
        <v>11</v>
      </c>
      <c r="AB21" s="68">
        <v>1</v>
      </c>
      <c r="AC21" s="37">
        <f t="shared" si="11"/>
        <v>1.7853750000000001E-3</v>
      </c>
      <c r="AD21" s="38">
        <v>63</v>
      </c>
      <c r="AE21" s="39">
        <f t="shared" si="12"/>
        <v>35286.704473850034</v>
      </c>
      <c r="AF21" s="40">
        <v>2250</v>
      </c>
      <c r="AG21" s="41"/>
      <c r="AH21" s="75" t="s">
        <v>102</v>
      </c>
      <c r="AI21" s="73">
        <v>0.33400000000000002</v>
      </c>
      <c r="AJ21" s="41">
        <f t="shared" si="27"/>
        <v>0.70140000000000002</v>
      </c>
      <c r="AK21" s="41">
        <f t="shared" si="28"/>
        <v>2.8014000000000001</v>
      </c>
      <c r="AL21" s="44">
        <v>0</v>
      </c>
      <c r="AM21" s="41">
        <f t="shared" si="16"/>
        <v>0</v>
      </c>
      <c r="AN21" s="57">
        <v>0.05</v>
      </c>
      <c r="AO21" s="41">
        <f t="shared" si="17"/>
        <v>0.2175</v>
      </c>
      <c r="AP21" s="45">
        <v>0</v>
      </c>
      <c r="AQ21" s="44">
        <v>0</v>
      </c>
      <c r="AR21" s="41">
        <f t="shared" si="18"/>
        <v>0</v>
      </c>
      <c r="AS21" s="41">
        <f t="shared" si="19"/>
        <v>0.2175</v>
      </c>
      <c r="AT21" s="41">
        <f t="shared" si="20"/>
        <v>3.0188999999999999</v>
      </c>
      <c r="AU21" s="46">
        <f t="shared" si="21"/>
        <v>0.30599999999999994</v>
      </c>
      <c r="AV21" s="74">
        <v>4.3499999999999996</v>
      </c>
      <c r="AW21" s="55">
        <v>10.99</v>
      </c>
      <c r="AX21" s="46">
        <f t="shared" si="22"/>
        <v>0.60418562329390357</v>
      </c>
      <c r="AY21" s="69">
        <v>500</v>
      </c>
      <c r="AZ21" s="41">
        <f t="shared" si="29"/>
        <v>1509.45</v>
      </c>
      <c r="BA21" s="41">
        <f t="shared" si="30"/>
        <v>2175</v>
      </c>
      <c r="BB21" s="41">
        <f t="shared" si="31"/>
        <v>5495</v>
      </c>
      <c r="BC21" s="48" t="str">
        <f t="shared" si="32"/>
        <v/>
      </c>
      <c r="BD21" s="53"/>
      <c r="BE21" s="49"/>
      <c r="BF21" s="50" t="s">
        <v>100</v>
      </c>
      <c r="BG21" s="50" t="s">
        <v>66</v>
      </c>
      <c r="BH21" s="50" t="s">
        <v>118</v>
      </c>
    </row>
    <row r="22" spans="1:60" ht="24.95" customHeight="1">
      <c r="A22" s="52"/>
      <c r="B22" s="99"/>
      <c r="C22" s="53"/>
      <c r="D22" s="56" t="s">
        <v>74</v>
      </c>
      <c r="E22" s="30" t="s">
        <v>75</v>
      </c>
      <c r="F22" s="30" t="s">
        <v>60</v>
      </c>
      <c r="G22" s="31" t="s">
        <v>168</v>
      </c>
      <c r="H22" s="32" t="s">
        <v>181</v>
      </c>
      <c r="I22" s="32" t="s">
        <v>73</v>
      </c>
      <c r="J22" s="79" t="s">
        <v>171</v>
      </c>
      <c r="K22" s="79" t="s">
        <v>171</v>
      </c>
      <c r="L22" s="80" t="s">
        <v>106</v>
      </c>
      <c r="M22" s="32" t="s">
        <v>172</v>
      </c>
      <c r="N22" s="53"/>
      <c r="O22" s="60" t="s">
        <v>182</v>
      </c>
      <c r="P22" s="61"/>
      <c r="Q22" s="30" t="s">
        <v>62</v>
      </c>
      <c r="R22" s="66">
        <f>'[1]Sunny 9.11'!$S$137</f>
        <v>2.74</v>
      </c>
      <c r="S22" s="30" t="s">
        <v>63</v>
      </c>
      <c r="T22" s="101"/>
      <c r="U22" s="102"/>
      <c r="V22" s="102"/>
      <c r="W22" s="102"/>
      <c r="X22" s="84">
        <v>27.5</v>
      </c>
      <c r="Y22" s="84">
        <v>4.5</v>
      </c>
      <c r="Z22" s="84">
        <v>15.5</v>
      </c>
      <c r="AA22" s="35">
        <v>11</v>
      </c>
      <c r="AB22" s="68">
        <v>1</v>
      </c>
      <c r="AC22" s="37">
        <f t="shared" si="11"/>
        <v>1.9181249999999999E-3</v>
      </c>
      <c r="AD22" s="38">
        <v>63</v>
      </c>
      <c r="AE22" s="39">
        <f t="shared" si="12"/>
        <v>32844.574780058654</v>
      </c>
      <c r="AF22" s="40">
        <v>2250</v>
      </c>
      <c r="AG22" s="41">
        <f t="shared" si="13"/>
        <v>6.8504464285714273E-2</v>
      </c>
      <c r="AH22" s="75" t="s">
        <v>102</v>
      </c>
      <c r="AI22" s="73">
        <v>0.33400000000000002</v>
      </c>
      <c r="AJ22" s="41">
        <f t="shared" si="27"/>
        <v>0.91516000000000008</v>
      </c>
      <c r="AK22" s="41">
        <f t="shared" si="28"/>
        <v>3.7236644642857146</v>
      </c>
      <c r="AL22" s="44">
        <v>0</v>
      </c>
      <c r="AM22" s="41">
        <f t="shared" si="16"/>
        <v>0</v>
      </c>
      <c r="AN22" s="57">
        <v>0.05</v>
      </c>
      <c r="AO22" s="41">
        <f t="shared" si="17"/>
        <v>0.26250000000000001</v>
      </c>
      <c r="AP22" s="45">
        <v>0</v>
      </c>
      <c r="AQ22" s="44">
        <v>0</v>
      </c>
      <c r="AR22" s="41">
        <f t="shared" si="18"/>
        <v>0</v>
      </c>
      <c r="AS22" s="41">
        <f t="shared" si="19"/>
        <v>0.26250000000000001</v>
      </c>
      <c r="AT22" s="41">
        <f t="shared" si="20"/>
        <v>3.9861644642857148</v>
      </c>
      <c r="AU22" s="46">
        <f t="shared" si="21"/>
        <v>0.24073057823129243</v>
      </c>
      <c r="AV22" s="74">
        <v>5.25</v>
      </c>
      <c r="AW22" s="55">
        <v>10.99</v>
      </c>
      <c r="AX22" s="46">
        <f t="shared" si="22"/>
        <v>0.52229299363057324</v>
      </c>
      <c r="AY22" s="69">
        <v>500</v>
      </c>
      <c r="AZ22" s="41">
        <f t="shared" si="29"/>
        <v>1993.0822321428575</v>
      </c>
      <c r="BA22" s="41">
        <f t="shared" si="30"/>
        <v>2625</v>
      </c>
      <c r="BB22" s="41">
        <f t="shared" si="31"/>
        <v>5495</v>
      </c>
      <c r="BC22" s="48" t="str">
        <f t="shared" si="32"/>
        <v/>
      </c>
      <c r="BD22" s="53"/>
      <c r="BE22" s="49"/>
      <c r="BF22" s="50" t="s">
        <v>100</v>
      </c>
      <c r="BG22" s="50" t="s">
        <v>66</v>
      </c>
      <c r="BH22" s="50" t="s">
        <v>118</v>
      </c>
    </row>
    <row r="23" spans="1:60" ht="24.95" customHeight="1">
      <c r="A23" s="52"/>
      <c r="B23" s="99"/>
      <c r="C23" s="53"/>
      <c r="D23" s="56" t="s">
        <v>74</v>
      </c>
      <c r="E23" s="30" t="s">
        <v>75</v>
      </c>
      <c r="F23" s="30" t="s">
        <v>60</v>
      </c>
      <c r="G23" s="31" t="s">
        <v>168</v>
      </c>
      <c r="H23" s="85" t="s">
        <v>165</v>
      </c>
      <c r="I23" s="85" t="s">
        <v>120</v>
      </c>
      <c r="J23" s="79" t="s">
        <v>171</v>
      </c>
      <c r="K23" s="79" t="s">
        <v>171</v>
      </c>
      <c r="L23" s="80" t="s">
        <v>107</v>
      </c>
      <c r="M23" s="32" t="s">
        <v>172</v>
      </c>
      <c r="N23" s="53"/>
      <c r="O23" s="60" t="s">
        <v>183</v>
      </c>
      <c r="P23" s="61"/>
      <c r="Q23" s="30" t="s">
        <v>62</v>
      </c>
      <c r="R23" s="54">
        <f>'[1]Sunny 9.9'!Q123</f>
        <v>2.7</v>
      </c>
      <c r="S23" s="30" t="s">
        <v>63</v>
      </c>
      <c r="T23" s="101"/>
      <c r="U23" s="102"/>
      <c r="V23" s="102"/>
      <c r="W23" s="102"/>
      <c r="X23" s="86">
        <v>16</v>
      </c>
      <c r="Y23" s="86">
        <v>9</v>
      </c>
      <c r="Z23" s="86">
        <v>11.5</v>
      </c>
      <c r="AA23" s="35">
        <v>11</v>
      </c>
      <c r="AB23" s="68">
        <v>1</v>
      </c>
      <c r="AC23" s="37">
        <f t="shared" si="11"/>
        <v>1.6559999999999999E-3</v>
      </c>
      <c r="AD23" s="38">
        <v>63</v>
      </c>
      <c r="AE23" s="39">
        <f t="shared" si="12"/>
        <v>38043.478260869568</v>
      </c>
      <c r="AF23" s="40">
        <v>2250</v>
      </c>
      <c r="AG23" s="41">
        <f t="shared" si="13"/>
        <v>5.9142857142857136E-2</v>
      </c>
      <c r="AH23" s="75" t="s">
        <v>102</v>
      </c>
      <c r="AI23" s="73">
        <v>0.33400000000000002</v>
      </c>
      <c r="AJ23" s="41">
        <f t="shared" si="27"/>
        <v>0.90180000000000016</v>
      </c>
      <c r="AK23" s="41">
        <f t="shared" si="28"/>
        <v>3.6609428571428575</v>
      </c>
      <c r="AL23" s="44">
        <v>0</v>
      </c>
      <c r="AM23" s="41">
        <f t="shared" si="16"/>
        <v>0</v>
      </c>
      <c r="AN23" s="57">
        <v>0.05</v>
      </c>
      <c r="AO23" s="41">
        <f t="shared" si="17"/>
        <v>0.26</v>
      </c>
      <c r="AP23" s="45">
        <v>0</v>
      </c>
      <c r="AQ23" s="44">
        <v>0</v>
      </c>
      <c r="AR23" s="41">
        <f t="shared" si="18"/>
        <v>0</v>
      </c>
      <c r="AS23" s="41">
        <f t="shared" si="19"/>
        <v>0.26</v>
      </c>
      <c r="AT23" s="41">
        <f t="shared" si="20"/>
        <v>3.9209428571428573</v>
      </c>
      <c r="AU23" s="46">
        <f t="shared" si="21"/>
        <v>0.24597252747252746</v>
      </c>
      <c r="AV23" s="74">
        <v>5.2</v>
      </c>
      <c r="AW23" s="55">
        <v>10.99</v>
      </c>
      <c r="AX23" s="46">
        <f t="shared" si="22"/>
        <v>0.52684258416742491</v>
      </c>
      <c r="AY23" s="69">
        <v>500</v>
      </c>
      <c r="AZ23" s="41">
        <f t="shared" si="29"/>
        <v>1960.4714285714285</v>
      </c>
      <c r="BA23" s="41">
        <f t="shared" si="30"/>
        <v>2600</v>
      </c>
      <c r="BB23" s="41">
        <f t="shared" si="31"/>
        <v>5495</v>
      </c>
      <c r="BC23" s="48" t="str">
        <f t="shared" si="32"/>
        <v/>
      </c>
      <c r="BD23" s="53"/>
      <c r="BE23" s="49"/>
      <c r="BF23" s="50" t="s">
        <v>100</v>
      </c>
      <c r="BG23" s="50" t="s">
        <v>66</v>
      </c>
      <c r="BH23" s="50" t="s">
        <v>164</v>
      </c>
    </row>
    <row r="24" spans="1:60" ht="24.95" customHeight="1">
      <c r="A24" s="52"/>
      <c r="B24" s="99"/>
      <c r="C24" s="53"/>
      <c r="D24" s="56" t="s">
        <v>74</v>
      </c>
      <c r="E24" s="30" t="s">
        <v>75</v>
      </c>
      <c r="F24" s="30" t="s">
        <v>60</v>
      </c>
      <c r="G24" s="31" t="s">
        <v>168</v>
      </c>
      <c r="H24" s="32" t="s">
        <v>184</v>
      </c>
      <c r="I24" s="32" t="s">
        <v>121</v>
      </c>
      <c r="J24" s="79" t="s">
        <v>171</v>
      </c>
      <c r="K24" s="79" t="s">
        <v>171</v>
      </c>
      <c r="L24" s="80" t="s">
        <v>109</v>
      </c>
      <c r="M24" s="32" t="s">
        <v>172</v>
      </c>
      <c r="N24" s="53"/>
      <c r="O24" s="60" t="s">
        <v>185</v>
      </c>
      <c r="P24" s="61"/>
      <c r="Q24" s="30" t="s">
        <v>62</v>
      </c>
      <c r="R24" s="66">
        <f>'[1]Sunny 9.11'!S139</f>
        <v>3.77</v>
      </c>
      <c r="S24" s="30" t="s">
        <v>63</v>
      </c>
      <c r="T24" s="101"/>
      <c r="U24" s="102"/>
      <c r="V24" s="102"/>
      <c r="W24" s="102"/>
      <c r="X24" s="86">
        <v>17</v>
      </c>
      <c r="Y24" s="86">
        <v>17</v>
      </c>
      <c r="Z24" s="86">
        <v>16.5</v>
      </c>
      <c r="AA24" s="35">
        <v>11</v>
      </c>
      <c r="AB24" s="68">
        <v>1</v>
      </c>
      <c r="AC24" s="37">
        <f t="shared" si="11"/>
        <v>4.7685000000000002E-3</v>
      </c>
      <c r="AD24" s="38">
        <v>63</v>
      </c>
      <c r="AE24" s="39">
        <f t="shared" si="12"/>
        <v>13211.701793016671</v>
      </c>
      <c r="AF24" s="40">
        <v>2250</v>
      </c>
      <c r="AG24" s="41">
        <f t="shared" si="13"/>
        <v>0.17030357142857144</v>
      </c>
      <c r="AH24" s="75" t="s">
        <v>102</v>
      </c>
      <c r="AI24" s="73">
        <v>0.33400000000000002</v>
      </c>
      <c r="AJ24" s="41">
        <f t="shared" si="27"/>
        <v>1.2591800000000002</v>
      </c>
      <c r="AK24" s="41">
        <f t="shared" si="28"/>
        <v>5.199483571428571</v>
      </c>
      <c r="AL24" s="44">
        <v>0</v>
      </c>
      <c r="AM24" s="41">
        <f t="shared" si="16"/>
        <v>0</v>
      </c>
      <c r="AN24" s="57">
        <v>0.05</v>
      </c>
      <c r="AO24" s="41">
        <f t="shared" si="17"/>
        <v>0.39</v>
      </c>
      <c r="AP24" s="45">
        <v>0</v>
      </c>
      <c r="AQ24" s="44">
        <v>0</v>
      </c>
      <c r="AR24" s="41">
        <f t="shared" si="18"/>
        <v>0</v>
      </c>
      <c r="AS24" s="41">
        <f t="shared" si="19"/>
        <v>0.39</v>
      </c>
      <c r="AT24" s="41">
        <f t="shared" si="20"/>
        <v>5.5894835714285707</v>
      </c>
      <c r="AU24" s="46">
        <f t="shared" si="21"/>
        <v>0.28339954212454221</v>
      </c>
      <c r="AV24" s="74">
        <v>7.8</v>
      </c>
      <c r="AW24" s="55">
        <v>16.989999999999998</v>
      </c>
      <c r="AX24" s="46">
        <f t="shared" si="22"/>
        <v>0.54090641553855201</v>
      </c>
      <c r="AY24" s="69">
        <v>500</v>
      </c>
      <c r="AZ24" s="41">
        <f t="shared" si="29"/>
        <v>2794.7417857142855</v>
      </c>
      <c r="BA24" s="41">
        <f t="shared" si="30"/>
        <v>3900</v>
      </c>
      <c r="BB24" s="41">
        <f t="shared" si="31"/>
        <v>8495</v>
      </c>
      <c r="BC24" s="48" t="str">
        <f t="shared" si="32"/>
        <v/>
      </c>
      <c r="BD24" s="53"/>
      <c r="BE24" s="49"/>
      <c r="BF24" s="50" t="s">
        <v>100</v>
      </c>
      <c r="BG24" s="50" t="s">
        <v>66</v>
      </c>
      <c r="BH24" s="50" t="s">
        <v>118</v>
      </c>
    </row>
    <row r="25" spans="1:60" ht="24.95" customHeight="1">
      <c r="A25" s="52"/>
      <c r="B25" s="99"/>
      <c r="C25" s="53"/>
      <c r="D25" s="56" t="s">
        <v>74</v>
      </c>
      <c r="E25" s="30" t="s">
        <v>75</v>
      </c>
      <c r="F25" s="30" t="s">
        <v>60</v>
      </c>
      <c r="G25" s="31" t="s">
        <v>168</v>
      </c>
      <c r="H25" s="32" t="s">
        <v>111</v>
      </c>
      <c r="I25" s="32" t="s">
        <v>99</v>
      </c>
      <c r="J25" s="79" t="s">
        <v>171</v>
      </c>
      <c r="K25" s="79" t="s">
        <v>171</v>
      </c>
      <c r="L25" s="80" t="s">
        <v>112</v>
      </c>
      <c r="M25" s="32" t="s">
        <v>172</v>
      </c>
      <c r="N25" s="53"/>
      <c r="O25" s="60" t="s">
        <v>186</v>
      </c>
      <c r="P25" s="61"/>
      <c r="Q25" s="30" t="s">
        <v>62</v>
      </c>
      <c r="R25" s="66">
        <f>'[1]Sunny 9.11'!S140</f>
        <v>6.37</v>
      </c>
      <c r="S25" s="30" t="s">
        <v>63</v>
      </c>
      <c r="T25" s="101"/>
      <c r="U25" s="102"/>
      <c r="V25" s="102"/>
      <c r="W25" s="102"/>
      <c r="X25" s="86">
        <v>21.5</v>
      </c>
      <c r="Y25" s="86">
        <v>21.5</v>
      </c>
      <c r="Z25" s="86">
        <v>27</v>
      </c>
      <c r="AA25" s="35">
        <v>11</v>
      </c>
      <c r="AB25" s="68">
        <v>1</v>
      </c>
      <c r="AC25" s="37">
        <f t="shared" si="11"/>
        <v>1.2480750000000001E-2</v>
      </c>
      <c r="AD25" s="38">
        <v>63</v>
      </c>
      <c r="AE25" s="39">
        <f t="shared" si="12"/>
        <v>5047.7735712998019</v>
      </c>
      <c r="AF25" s="40">
        <v>2250</v>
      </c>
      <c r="AG25" s="41">
        <f t="shared" si="13"/>
        <v>0.44574107142857139</v>
      </c>
      <c r="AH25" s="75" t="s">
        <v>102</v>
      </c>
      <c r="AI25" s="73">
        <v>0.33400000000000002</v>
      </c>
      <c r="AJ25" s="41">
        <f t="shared" si="27"/>
        <v>2.12758</v>
      </c>
      <c r="AK25" s="41">
        <f t="shared" si="28"/>
        <v>8.9433210714285707</v>
      </c>
      <c r="AL25" s="44">
        <v>0</v>
      </c>
      <c r="AM25" s="41">
        <f t="shared" si="16"/>
        <v>0</v>
      </c>
      <c r="AN25" s="57">
        <v>0.05</v>
      </c>
      <c r="AO25" s="41">
        <f t="shared" si="17"/>
        <v>0.69750000000000001</v>
      </c>
      <c r="AP25" s="45">
        <v>0</v>
      </c>
      <c r="AQ25" s="44">
        <v>0</v>
      </c>
      <c r="AR25" s="41">
        <f t="shared" si="18"/>
        <v>0</v>
      </c>
      <c r="AS25" s="41">
        <f t="shared" si="19"/>
        <v>0.69750000000000001</v>
      </c>
      <c r="AT25" s="41">
        <f t="shared" si="20"/>
        <v>9.6408210714285705</v>
      </c>
      <c r="AU25" s="46">
        <f t="shared" si="21"/>
        <v>0.30890171530977983</v>
      </c>
      <c r="AV25" s="74">
        <v>13.95</v>
      </c>
      <c r="AW25" s="55">
        <v>29.99</v>
      </c>
      <c r="AX25" s="46">
        <f t="shared" si="22"/>
        <v>0.53484494831610541</v>
      </c>
      <c r="AY25" s="69">
        <v>500</v>
      </c>
      <c r="AZ25" s="41">
        <f t="shared" si="29"/>
        <v>4820.4105357142853</v>
      </c>
      <c r="BA25" s="41">
        <f t="shared" si="30"/>
        <v>6975</v>
      </c>
      <c r="BB25" s="41">
        <f t="shared" si="31"/>
        <v>14995</v>
      </c>
      <c r="BC25" s="48" t="str">
        <f t="shared" si="32"/>
        <v/>
      </c>
      <c r="BD25" s="53"/>
      <c r="BE25" s="49"/>
      <c r="BF25" s="50" t="s">
        <v>100</v>
      </c>
      <c r="BG25" s="50" t="s">
        <v>66</v>
      </c>
      <c r="BH25" s="50" t="s">
        <v>118</v>
      </c>
    </row>
    <row r="26" spans="1:60" ht="24.95" customHeight="1">
      <c r="A26" s="52"/>
      <c r="B26" s="100"/>
      <c r="C26" s="53"/>
      <c r="D26" s="56" t="s">
        <v>74</v>
      </c>
      <c r="E26" s="30" t="s">
        <v>75</v>
      </c>
      <c r="F26" s="30" t="s">
        <v>60</v>
      </c>
      <c r="G26" s="31" t="s">
        <v>168</v>
      </c>
      <c r="H26" s="32" t="s">
        <v>108</v>
      </c>
      <c r="I26" s="32" t="s">
        <v>166</v>
      </c>
      <c r="J26" s="79" t="s">
        <v>171</v>
      </c>
      <c r="K26" s="79" t="s">
        <v>171</v>
      </c>
      <c r="L26" s="80" t="s">
        <v>167</v>
      </c>
      <c r="M26" s="32" t="s">
        <v>172</v>
      </c>
      <c r="N26" s="53"/>
      <c r="O26" s="60" t="s">
        <v>187</v>
      </c>
      <c r="P26" s="61"/>
      <c r="Q26" s="30" t="s">
        <v>62</v>
      </c>
      <c r="R26" s="54">
        <f>'[1]Sunny 9.9'!Q126</f>
        <v>3.9</v>
      </c>
      <c r="S26" s="30" t="s">
        <v>63</v>
      </c>
      <c r="T26" s="101"/>
      <c r="U26" s="102"/>
      <c r="V26" s="102"/>
      <c r="W26" s="102"/>
      <c r="X26" s="86">
        <v>12.5</v>
      </c>
      <c r="Y26" s="86">
        <v>12.5</v>
      </c>
      <c r="Z26" s="86">
        <v>38.5</v>
      </c>
      <c r="AA26" s="35">
        <v>11</v>
      </c>
      <c r="AB26" s="68">
        <v>1</v>
      </c>
      <c r="AC26" s="37">
        <f t="shared" si="11"/>
        <v>6.0156250000000001E-3</v>
      </c>
      <c r="AD26" s="38">
        <v>63</v>
      </c>
      <c r="AE26" s="39">
        <f t="shared" si="12"/>
        <v>10472.727272727272</v>
      </c>
      <c r="AF26" s="40">
        <v>2250</v>
      </c>
      <c r="AG26" s="41">
        <f t="shared" si="13"/>
        <v>0.21484375</v>
      </c>
      <c r="AH26" s="75" t="s">
        <v>102</v>
      </c>
      <c r="AI26" s="73">
        <v>0.33400000000000002</v>
      </c>
      <c r="AJ26" s="41">
        <f t="shared" si="27"/>
        <v>1.3026</v>
      </c>
      <c r="AK26" s="41">
        <f t="shared" si="28"/>
        <v>5.4174437500000003</v>
      </c>
      <c r="AL26" s="44">
        <v>0</v>
      </c>
      <c r="AM26" s="41">
        <f t="shared" si="16"/>
        <v>0</v>
      </c>
      <c r="AN26" s="57">
        <v>0.05</v>
      </c>
      <c r="AO26" s="41">
        <f t="shared" si="17"/>
        <v>0.39500000000000002</v>
      </c>
      <c r="AP26" s="45">
        <v>0</v>
      </c>
      <c r="AQ26" s="44">
        <v>0</v>
      </c>
      <c r="AR26" s="41">
        <f t="shared" si="18"/>
        <v>0</v>
      </c>
      <c r="AS26" s="41">
        <f t="shared" si="19"/>
        <v>0.39500000000000002</v>
      </c>
      <c r="AT26" s="41">
        <f t="shared" si="20"/>
        <v>5.8124437499999999</v>
      </c>
      <c r="AU26" s="46">
        <f t="shared" si="21"/>
        <v>0.26424762658227852</v>
      </c>
      <c r="AV26" s="74">
        <v>7.9</v>
      </c>
      <c r="AW26" s="55">
        <v>16.989999999999998</v>
      </c>
      <c r="AX26" s="46">
        <f t="shared" si="22"/>
        <v>0.5350206003531488</v>
      </c>
      <c r="AY26" s="69">
        <v>500</v>
      </c>
      <c r="AZ26" s="41">
        <f t="shared" si="29"/>
        <v>2906.2218750000002</v>
      </c>
      <c r="BA26" s="41">
        <f t="shared" si="30"/>
        <v>3950</v>
      </c>
      <c r="BB26" s="41">
        <f t="shared" si="31"/>
        <v>8495</v>
      </c>
      <c r="BC26" s="48" t="str">
        <f t="shared" si="32"/>
        <v/>
      </c>
      <c r="BD26" s="53"/>
      <c r="BE26" s="49"/>
      <c r="BF26" s="50" t="s">
        <v>100</v>
      </c>
      <c r="BG26" s="50" t="s">
        <v>66</v>
      </c>
      <c r="BH26" s="50" t="s">
        <v>118</v>
      </c>
    </row>
    <row r="27" spans="1:60" ht="24.95" customHeight="1">
      <c r="A27" s="52"/>
      <c r="B27" s="98"/>
      <c r="C27" s="53"/>
      <c r="D27" s="87" t="s">
        <v>74</v>
      </c>
      <c r="E27" s="30" t="s">
        <v>75</v>
      </c>
      <c r="F27" s="30" t="s">
        <v>60</v>
      </c>
      <c r="G27" s="70" t="s">
        <v>188</v>
      </c>
      <c r="H27" s="50" t="s">
        <v>189</v>
      </c>
      <c r="I27" s="50" t="s">
        <v>190</v>
      </c>
      <c r="J27" s="31" t="s">
        <v>128</v>
      </c>
      <c r="K27" s="31" t="s">
        <v>128</v>
      </c>
      <c r="L27" s="71" t="s">
        <v>130</v>
      </c>
      <c r="M27" s="50" t="s">
        <v>191</v>
      </c>
      <c r="N27" s="53"/>
      <c r="O27" s="60" t="s">
        <v>192</v>
      </c>
      <c r="P27" s="61"/>
      <c r="Q27" s="30" t="s">
        <v>62</v>
      </c>
      <c r="R27" s="54">
        <f>'[1]Sunny 9.9'!Q127</f>
        <v>2.2999999999999998</v>
      </c>
      <c r="S27" s="30" t="s">
        <v>63</v>
      </c>
      <c r="T27" s="103" t="s">
        <v>133</v>
      </c>
      <c r="U27" s="104">
        <v>49.5</v>
      </c>
      <c r="V27" s="104">
        <v>25.5</v>
      </c>
      <c r="W27" s="104">
        <v>40.5</v>
      </c>
      <c r="X27" s="89">
        <v>24</v>
      </c>
      <c r="Y27" s="89">
        <v>21</v>
      </c>
      <c r="Z27" s="89">
        <v>13</v>
      </c>
      <c r="AA27" s="35">
        <v>11</v>
      </c>
      <c r="AB27" s="68">
        <v>2</v>
      </c>
      <c r="AC27" s="37">
        <f t="shared" si="11"/>
        <v>6.5519999999999997E-3</v>
      </c>
      <c r="AD27" s="38">
        <v>63</v>
      </c>
      <c r="AE27" s="39">
        <f t="shared" si="12"/>
        <v>19230.76923076923</v>
      </c>
      <c r="AF27" s="40">
        <v>2250</v>
      </c>
      <c r="AG27" s="41">
        <f t="shared" si="13"/>
        <v>0.11700000000000001</v>
      </c>
      <c r="AH27" s="72" t="s">
        <v>98</v>
      </c>
      <c r="AI27" s="73">
        <v>0.318</v>
      </c>
      <c r="AJ27" s="41">
        <f t="shared" ref="AJ27:AJ35" si="33">IF(ISERROR(R27*AI27),"",R27*AI27)</f>
        <v>0.73139999999999994</v>
      </c>
      <c r="AK27" s="41">
        <f t="shared" ref="AK27:AK35" si="34">IF(ISERROR(R27+AG27+AJ27),"",R27+AG27+AJ27)</f>
        <v>3.1483999999999996</v>
      </c>
      <c r="AL27" s="44">
        <v>0</v>
      </c>
      <c r="AM27" s="41">
        <f t="shared" si="16"/>
        <v>0</v>
      </c>
      <c r="AN27" s="88">
        <v>0.05</v>
      </c>
      <c r="AO27" s="41">
        <f t="shared" si="17"/>
        <v>0.25</v>
      </c>
      <c r="AP27" s="45">
        <v>0</v>
      </c>
      <c r="AQ27" s="44">
        <v>0</v>
      </c>
      <c r="AR27" s="41">
        <f t="shared" si="18"/>
        <v>0</v>
      </c>
      <c r="AS27" s="41">
        <f t="shared" si="19"/>
        <v>0.25</v>
      </c>
      <c r="AT27" s="41">
        <f t="shared" si="20"/>
        <v>3.3983999999999996</v>
      </c>
      <c r="AU27" s="46">
        <f t="shared" si="21"/>
        <v>0.32032000000000005</v>
      </c>
      <c r="AV27" s="78">
        <v>5</v>
      </c>
      <c r="AW27" s="45">
        <v>12.99</v>
      </c>
      <c r="AX27" s="77">
        <f t="shared" si="22"/>
        <v>0.61508852963818328</v>
      </c>
      <c r="AY27" s="69">
        <v>1000</v>
      </c>
      <c r="AZ27" s="41">
        <f t="shared" ref="AZ27:AZ35" si="35">IF(ISERROR(AT27*AY27),"",AT27*AY27)</f>
        <v>3398.3999999999996</v>
      </c>
      <c r="BA27" s="41">
        <f t="shared" ref="BA27:BA35" si="36">IF(ISERROR(AV27*AY27),"",AV27*AY27)</f>
        <v>5000</v>
      </c>
      <c r="BB27" s="41">
        <f t="shared" si="31"/>
        <v>12990</v>
      </c>
      <c r="BC27" s="48">
        <v>25.56</v>
      </c>
      <c r="BD27" s="53"/>
      <c r="BE27" s="49"/>
      <c r="BF27" s="50" t="s">
        <v>100</v>
      </c>
      <c r="BG27" s="50" t="s">
        <v>66</v>
      </c>
      <c r="BH27" s="50" t="s">
        <v>138</v>
      </c>
    </row>
    <row r="28" spans="1:60" ht="24.95" customHeight="1">
      <c r="A28" s="52"/>
      <c r="B28" s="99"/>
      <c r="C28" s="53"/>
      <c r="D28" s="87" t="s">
        <v>74</v>
      </c>
      <c r="E28" s="30" t="s">
        <v>75</v>
      </c>
      <c r="F28" s="30" t="s">
        <v>60</v>
      </c>
      <c r="G28" s="70" t="s">
        <v>188</v>
      </c>
      <c r="H28" s="50" t="s">
        <v>116</v>
      </c>
      <c r="I28" s="50" t="s">
        <v>68</v>
      </c>
      <c r="J28" s="31" t="s">
        <v>128</v>
      </c>
      <c r="K28" s="31" t="s">
        <v>128</v>
      </c>
      <c r="L28" s="71" t="s">
        <v>101</v>
      </c>
      <c r="M28" s="50" t="s">
        <v>146</v>
      </c>
      <c r="N28" s="53"/>
      <c r="O28" s="60" t="s">
        <v>193</v>
      </c>
      <c r="P28" s="61"/>
      <c r="Q28" s="30" t="s">
        <v>62</v>
      </c>
      <c r="R28" s="54">
        <f>'[1]Sunny 9.9'!Q128</f>
        <v>1.45</v>
      </c>
      <c r="S28" s="30" t="s">
        <v>63</v>
      </c>
      <c r="T28" s="103"/>
      <c r="U28" s="104"/>
      <c r="V28" s="104"/>
      <c r="W28" s="104"/>
      <c r="X28" s="90">
        <v>15</v>
      </c>
      <c r="Y28" s="90">
        <v>15</v>
      </c>
      <c r="Z28" s="90">
        <v>11.5</v>
      </c>
      <c r="AA28" s="35">
        <v>11</v>
      </c>
      <c r="AB28" s="68">
        <v>1</v>
      </c>
      <c r="AC28" s="37">
        <f t="shared" si="11"/>
        <v>2.5875E-3</v>
      </c>
      <c r="AD28" s="38">
        <v>63</v>
      </c>
      <c r="AE28" s="39">
        <f t="shared" si="12"/>
        <v>24347.826086956524</v>
      </c>
      <c r="AF28" s="40">
        <v>2250</v>
      </c>
      <c r="AG28" s="41"/>
      <c r="AH28" s="75" t="s">
        <v>102</v>
      </c>
      <c r="AI28" s="73">
        <v>0.33400000000000002</v>
      </c>
      <c r="AJ28" s="41">
        <f t="shared" si="33"/>
        <v>0.48430000000000001</v>
      </c>
      <c r="AK28" s="41">
        <f t="shared" si="34"/>
        <v>1.9342999999999999</v>
      </c>
      <c r="AL28" s="44">
        <v>0</v>
      </c>
      <c r="AM28" s="41">
        <f t="shared" si="16"/>
        <v>0</v>
      </c>
      <c r="AN28" s="88">
        <v>0.05</v>
      </c>
      <c r="AO28" s="41">
        <f t="shared" si="17"/>
        <v>0.14499999999999999</v>
      </c>
      <c r="AP28" s="45">
        <v>0</v>
      </c>
      <c r="AQ28" s="44">
        <v>0</v>
      </c>
      <c r="AR28" s="41">
        <f t="shared" si="18"/>
        <v>0</v>
      </c>
      <c r="AS28" s="41">
        <f t="shared" si="19"/>
        <v>0.14499999999999999</v>
      </c>
      <c r="AT28" s="41">
        <f t="shared" si="20"/>
        <v>2.0792999999999999</v>
      </c>
      <c r="AU28" s="46">
        <f t="shared" si="21"/>
        <v>0.28300000000000003</v>
      </c>
      <c r="AV28" s="74">
        <v>2.9</v>
      </c>
      <c r="AW28" s="45">
        <v>7.99</v>
      </c>
      <c r="AX28" s="46">
        <f t="shared" si="22"/>
        <v>0.63704630788485606</v>
      </c>
      <c r="AY28" s="69">
        <v>500</v>
      </c>
      <c r="AZ28" s="41">
        <f t="shared" si="35"/>
        <v>1039.6499999999999</v>
      </c>
      <c r="BA28" s="41">
        <f t="shared" si="36"/>
        <v>1450</v>
      </c>
      <c r="BB28" s="41">
        <f t="shared" si="31"/>
        <v>3995</v>
      </c>
      <c r="BC28" s="48" t="str">
        <f t="shared" ref="BC27:BC35" si="37">IF(U28="","",U28*V28*W28/1000000/AB28*AY28)</f>
        <v/>
      </c>
      <c r="BD28" s="53"/>
      <c r="BE28" s="49"/>
      <c r="BF28" s="50" t="s">
        <v>100</v>
      </c>
      <c r="BG28" s="50" t="s">
        <v>66</v>
      </c>
      <c r="BH28" s="50" t="s">
        <v>138</v>
      </c>
    </row>
    <row r="29" spans="1:60" ht="24.95" customHeight="1">
      <c r="A29" s="52"/>
      <c r="B29" s="99"/>
      <c r="C29" s="53"/>
      <c r="D29" s="87" t="s">
        <v>74</v>
      </c>
      <c r="E29" s="30" t="s">
        <v>75</v>
      </c>
      <c r="F29" s="30" t="s">
        <v>60</v>
      </c>
      <c r="G29" s="70" t="s">
        <v>188</v>
      </c>
      <c r="H29" s="50" t="s">
        <v>122</v>
      </c>
      <c r="I29" s="50" t="s">
        <v>70</v>
      </c>
      <c r="J29" s="31" t="s">
        <v>128</v>
      </c>
      <c r="K29" s="31" t="s">
        <v>194</v>
      </c>
      <c r="L29" s="71" t="s">
        <v>103</v>
      </c>
      <c r="M29" s="50" t="s">
        <v>146</v>
      </c>
      <c r="N29" s="53"/>
      <c r="O29" s="60" t="s">
        <v>195</v>
      </c>
      <c r="P29" s="61"/>
      <c r="Q29" s="30" t="s">
        <v>62</v>
      </c>
      <c r="R29" s="54">
        <f>'[1]Sunny 9.9'!Q129</f>
        <v>1.32</v>
      </c>
      <c r="S29" s="30" t="s">
        <v>63</v>
      </c>
      <c r="T29" s="103"/>
      <c r="U29" s="104"/>
      <c r="V29" s="104"/>
      <c r="W29" s="104"/>
      <c r="X29" s="90">
        <v>15.5</v>
      </c>
      <c r="Y29" s="90">
        <v>13.5</v>
      </c>
      <c r="Z29" s="90">
        <v>12</v>
      </c>
      <c r="AA29" s="35">
        <v>11</v>
      </c>
      <c r="AB29" s="68">
        <v>1</v>
      </c>
      <c r="AC29" s="37">
        <f t="shared" si="11"/>
        <v>2.5110000000000002E-3</v>
      </c>
      <c r="AD29" s="38">
        <v>63</v>
      </c>
      <c r="AE29" s="39">
        <f t="shared" si="12"/>
        <v>25089.605734767021</v>
      </c>
      <c r="AF29" s="40">
        <v>2250</v>
      </c>
      <c r="AG29" s="41"/>
      <c r="AH29" s="76" t="s">
        <v>102</v>
      </c>
      <c r="AI29" s="73">
        <v>0.33400000000000002</v>
      </c>
      <c r="AJ29" s="41">
        <f t="shared" si="33"/>
        <v>0.44088000000000005</v>
      </c>
      <c r="AK29" s="41">
        <f t="shared" si="34"/>
        <v>1.7608800000000002</v>
      </c>
      <c r="AL29" s="44">
        <v>0</v>
      </c>
      <c r="AM29" s="41">
        <f t="shared" si="16"/>
        <v>0</v>
      </c>
      <c r="AN29" s="88">
        <v>0.05</v>
      </c>
      <c r="AO29" s="41">
        <f t="shared" si="17"/>
        <v>0.14499999999999999</v>
      </c>
      <c r="AP29" s="45">
        <v>0</v>
      </c>
      <c r="AQ29" s="44">
        <v>0</v>
      </c>
      <c r="AR29" s="41">
        <f t="shared" si="18"/>
        <v>0</v>
      </c>
      <c r="AS29" s="41">
        <f t="shared" si="19"/>
        <v>0.14499999999999999</v>
      </c>
      <c r="AT29" s="41">
        <f t="shared" si="20"/>
        <v>1.9058800000000002</v>
      </c>
      <c r="AU29" s="46">
        <f t="shared" si="21"/>
        <v>0.34279999999999988</v>
      </c>
      <c r="AV29" s="74">
        <v>2.9</v>
      </c>
      <c r="AW29" s="45">
        <v>7.99</v>
      </c>
      <c r="AX29" s="46">
        <f t="shared" si="22"/>
        <v>0.63704630788485606</v>
      </c>
      <c r="AY29" s="69">
        <v>500</v>
      </c>
      <c r="AZ29" s="41">
        <f t="shared" si="35"/>
        <v>952.94000000000017</v>
      </c>
      <c r="BA29" s="41">
        <f t="shared" si="36"/>
        <v>1450</v>
      </c>
      <c r="BB29" s="41">
        <f t="shared" si="31"/>
        <v>3995</v>
      </c>
      <c r="BC29" s="48" t="str">
        <f t="shared" si="37"/>
        <v/>
      </c>
      <c r="BD29" s="53"/>
      <c r="BE29" s="49"/>
      <c r="BF29" s="50" t="s">
        <v>100</v>
      </c>
      <c r="BG29" s="50" t="s">
        <v>66</v>
      </c>
      <c r="BH29" s="50" t="s">
        <v>138</v>
      </c>
    </row>
    <row r="30" spans="1:60" ht="24.95" customHeight="1">
      <c r="A30" s="52"/>
      <c r="B30" s="99"/>
      <c r="C30" s="53"/>
      <c r="D30" s="87" t="s">
        <v>74</v>
      </c>
      <c r="E30" s="30" t="s">
        <v>75</v>
      </c>
      <c r="F30" s="30" t="s">
        <v>60</v>
      </c>
      <c r="G30" s="70" t="s">
        <v>188</v>
      </c>
      <c r="H30" s="50" t="s">
        <v>123</v>
      </c>
      <c r="I30" s="50" t="s">
        <v>71</v>
      </c>
      <c r="J30" s="31" t="s">
        <v>128</v>
      </c>
      <c r="K30" s="31" t="s">
        <v>128</v>
      </c>
      <c r="L30" s="71" t="s">
        <v>104</v>
      </c>
      <c r="M30" s="50" t="s">
        <v>146</v>
      </c>
      <c r="N30" s="53"/>
      <c r="O30" s="60" t="s">
        <v>196</v>
      </c>
      <c r="P30" s="61"/>
      <c r="Q30" s="30" t="s">
        <v>62</v>
      </c>
      <c r="R30" s="54">
        <f>'[1]Sunny 9.9'!Q130</f>
        <v>1.32</v>
      </c>
      <c r="S30" s="30" t="s">
        <v>63</v>
      </c>
      <c r="T30" s="103"/>
      <c r="U30" s="104"/>
      <c r="V30" s="104"/>
      <c r="W30" s="104"/>
      <c r="X30" s="90">
        <v>19</v>
      </c>
      <c r="Y30" s="90">
        <v>17</v>
      </c>
      <c r="Z30" s="90">
        <v>8</v>
      </c>
      <c r="AA30" s="35">
        <v>11</v>
      </c>
      <c r="AB30" s="68">
        <v>1</v>
      </c>
      <c r="AC30" s="37">
        <f t="shared" si="11"/>
        <v>2.5839999999999999E-3</v>
      </c>
      <c r="AD30" s="38">
        <v>63</v>
      </c>
      <c r="AE30" s="39">
        <f t="shared" si="12"/>
        <v>24380.804953560371</v>
      </c>
      <c r="AF30" s="40">
        <v>2250</v>
      </c>
      <c r="AG30" s="41"/>
      <c r="AH30" s="75" t="s">
        <v>102</v>
      </c>
      <c r="AI30" s="73">
        <v>0.33400000000000002</v>
      </c>
      <c r="AJ30" s="41">
        <f t="shared" si="33"/>
        <v>0.44088000000000005</v>
      </c>
      <c r="AK30" s="41">
        <f t="shared" si="34"/>
        <v>1.7608800000000002</v>
      </c>
      <c r="AL30" s="44">
        <v>0</v>
      </c>
      <c r="AM30" s="41">
        <f t="shared" si="16"/>
        <v>0</v>
      </c>
      <c r="AN30" s="88">
        <v>0.05</v>
      </c>
      <c r="AO30" s="41">
        <f t="shared" si="17"/>
        <v>0.14499999999999999</v>
      </c>
      <c r="AP30" s="45">
        <v>0</v>
      </c>
      <c r="AQ30" s="44">
        <v>0</v>
      </c>
      <c r="AR30" s="41">
        <f t="shared" si="18"/>
        <v>0</v>
      </c>
      <c r="AS30" s="41">
        <f t="shared" si="19"/>
        <v>0.14499999999999999</v>
      </c>
      <c r="AT30" s="41">
        <f t="shared" si="20"/>
        <v>1.9058800000000002</v>
      </c>
      <c r="AU30" s="46">
        <f t="shared" si="21"/>
        <v>0.34279999999999988</v>
      </c>
      <c r="AV30" s="74">
        <v>2.9</v>
      </c>
      <c r="AW30" s="55">
        <v>7.99</v>
      </c>
      <c r="AX30" s="46">
        <f t="shared" si="22"/>
        <v>0.63704630788485606</v>
      </c>
      <c r="AY30" s="69">
        <v>500</v>
      </c>
      <c r="AZ30" s="41">
        <f t="shared" si="35"/>
        <v>952.94000000000017</v>
      </c>
      <c r="BA30" s="41">
        <f t="shared" si="36"/>
        <v>1450</v>
      </c>
      <c r="BB30" s="41">
        <f t="shared" si="31"/>
        <v>3995</v>
      </c>
      <c r="BC30" s="48" t="str">
        <f t="shared" si="37"/>
        <v/>
      </c>
      <c r="BD30" s="53"/>
      <c r="BE30" s="49"/>
      <c r="BF30" s="50" t="s">
        <v>100</v>
      </c>
      <c r="BG30" s="50" t="s">
        <v>66</v>
      </c>
      <c r="BH30" s="50" t="s">
        <v>138</v>
      </c>
    </row>
    <row r="31" spans="1:60" ht="24.95" customHeight="1">
      <c r="A31" s="52"/>
      <c r="B31" s="99"/>
      <c r="C31" s="53"/>
      <c r="D31" s="87" t="s">
        <v>74</v>
      </c>
      <c r="E31" s="30" t="s">
        <v>75</v>
      </c>
      <c r="F31" s="30" t="s">
        <v>60</v>
      </c>
      <c r="G31" s="70" t="s">
        <v>197</v>
      </c>
      <c r="H31" s="50" t="s">
        <v>198</v>
      </c>
      <c r="I31" s="50" t="s">
        <v>73</v>
      </c>
      <c r="J31" s="31" t="s">
        <v>128</v>
      </c>
      <c r="K31" s="31" t="s">
        <v>128</v>
      </c>
      <c r="L31" s="71" t="s">
        <v>199</v>
      </c>
      <c r="M31" s="50" t="s">
        <v>146</v>
      </c>
      <c r="N31" s="53"/>
      <c r="O31" s="60" t="s">
        <v>200</v>
      </c>
      <c r="P31" s="61"/>
      <c r="Q31" s="30" t="s">
        <v>62</v>
      </c>
      <c r="R31" s="54">
        <f>'[1]Sunny 9.9'!Q131</f>
        <v>2.4500000000000002</v>
      </c>
      <c r="S31" s="30" t="s">
        <v>63</v>
      </c>
      <c r="T31" s="103"/>
      <c r="U31" s="104"/>
      <c r="V31" s="104"/>
      <c r="W31" s="104"/>
      <c r="X31" s="89">
        <v>21</v>
      </c>
      <c r="Y31" s="89">
        <v>16</v>
      </c>
      <c r="Z31" s="89">
        <v>5</v>
      </c>
      <c r="AA31" s="35">
        <v>11</v>
      </c>
      <c r="AB31" s="68">
        <v>1</v>
      </c>
      <c r="AC31" s="37">
        <f t="shared" si="11"/>
        <v>1.6800000000000001E-3</v>
      </c>
      <c r="AD31" s="38">
        <v>63</v>
      </c>
      <c r="AE31" s="39">
        <f t="shared" si="12"/>
        <v>37500</v>
      </c>
      <c r="AF31" s="40">
        <v>2250</v>
      </c>
      <c r="AG31" s="41">
        <f t="shared" si="13"/>
        <v>0.06</v>
      </c>
      <c r="AH31" s="75" t="s">
        <v>102</v>
      </c>
      <c r="AI31" s="73">
        <v>0.33400000000000002</v>
      </c>
      <c r="AJ31" s="41">
        <f t="shared" si="33"/>
        <v>0.81830000000000014</v>
      </c>
      <c r="AK31" s="41">
        <f t="shared" si="34"/>
        <v>3.3283000000000005</v>
      </c>
      <c r="AL31" s="44">
        <v>0</v>
      </c>
      <c r="AM31" s="41">
        <f t="shared" si="16"/>
        <v>0</v>
      </c>
      <c r="AN31" s="88">
        <v>0.05</v>
      </c>
      <c r="AO31" s="41">
        <f t="shared" si="17"/>
        <v>0.24249999999999999</v>
      </c>
      <c r="AP31" s="45">
        <v>0</v>
      </c>
      <c r="AQ31" s="44">
        <v>0</v>
      </c>
      <c r="AR31" s="41">
        <f t="shared" si="18"/>
        <v>0</v>
      </c>
      <c r="AS31" s="41">
        <f t="shared" si="19"/>
        <v>0.24249999999999999</v>
      </c>
      <c r="AT31" s="41">
        <f t="shared" si="20"/>
        <v>3.5708000000000006</v>
      </c>
      <c r="AU31" s="46">
        <f t="shared" si="21"/>
        <v>0.26375257731958746</v>
      </c>
      <c r="AV31" s="78">
        <v>4.8499999999999996</v>
      </c>
      <c r="AW31" s="55">
        <v>10.99</v>
      </c>
      <c r="AX31" s="77">
        <f t="shared" si="22"/>
        <v>0.5586897179253868</v>
      </c>
      <c r="AY31" s="69">
        <v>500</v>
      </c>
      <c r="AZ31" s="41">
        <f t="shared" si="35"/>
        <v>1785.4000000000003</v>
      </c>
      <c r="BA31" s="41">
        <f t="shared" si="36"/>
        <v>2425</v>
      </c>
      <c r="BB31" s="41">
        <f t="shared" si="31"/>
        <v>5495</v>
      </c>
      <c r="BC31" s="48" t="str">
        <f t="shared" si="37"/>
        <v/>
      </c>
      <c r="BD31" s="53"/>
      <c r="BE31" s="49"/>
      <c r="BF31" s="50" t="s">
        <v>100</v>
      </c>
      <c r="BG31" s="50" t="s">
        <v>66</v>
      </c>
      <c r="BH31" s="50" t="s">
        <v>138</v>
      </c>
    </row>
    <row r="32" spans="1:60" ht="24.95" customHeight="1">
      <c r="A32" s="52"/>
      <c r="B32" s="99"/>
      <c r="C32" s="53"/>
      <c r="D32" s="87" t="s">
        <v>74</v>
      </c>
      <c r="E32" s="30" t="s">
        <v>75</v>
      </c>
      <c r="F32" s="30" t="s">
        <v>60</v>
      </c>
      <c r="G32" s="70" t="s">
        <v>188</v>
      </c>
      <c r="H32" s="91" t="s">
        <v>119</v>
      </c>
      <c r="I32" s="91" t="s">
        <v>120</v>
      </c>
      <c r="J32" s="31" t="s">
        <v>128</v>
      </c>
      <c r="K32" s="31" t="s">
        <v>128</v>
      </c>
      <c r="L32" s="71" t="s">
        <v>107</v>
      </c>
      <c r="M32" s="50" t="s">
        <v>146</v>
      </c>
      <c r="N32" s="53"/>
      <c r="O32" s="60" t="s">
        <v>201</v>
      </c>
      <c r="P32" s="61"/>
      <c r="Q32" s="30" t="s">
        <v>62</v>
      </c>
      <c r="R32" s="54">
        <f>'[1]Sunny 9.9'!Q132</f>
        <v>2.12</v>
      </c>
      <c r="S32" s="30" t="s">
        <v>63</v>
      </c>
      <c r="T32" s="103"/>
      <c r="U32" s="104"/>
      <c r="V32" s="104"/>
      <c r="W32" s="104"/>
      <c r="X32" s="89">
        <v>16</v>
      </c>
      <c r="Y32" s="89">
        <v>9</v>
      </c>
      <c r="Z32" s="89">
        <v>12</v>
      </c>
      <c r="AA32" s="35">
        <v>11</v>
      </c>
      <c r="AB32" s="68">
        <v>1</v>
      </c>
      <c r="AC32" s="37">
        <f t="shared" si="11"/>
        <v>1.7279999999999999E-3</v>
      </c>
      <c r="AD32" s="38">
        <v>63</v>
      </c>
      <c r="AE32" s="39">
        <f t="shared" si="12"/>
        <v>36458.333333333336</v>
      </c>
      <c r="AF32" s="40">
        <v>2250</v>
      </c>
      <c r="AG32" s="41">
        <f t="shared" si="13"/>
        <v>6.1714285714285708E-2</v>
      </c>
      <c r="AH32" s="75" t="s">
        <v>102</v>
      </c>
      <c r="AI32" s="73">
        <v>0.33400000000000002</v>
      </c>
      <c r="AJ32" s="41">
        <f t="shared" si="33"/>
        <v>0.70808000000000004</v>
      </c>
      <c r="AK32" s="41">
        <f t="shared" si="34"/>
        <v>2.8897942857142862</v>
      </c>
      <c r="AL32" s="44">
        <v>0</v>
      </c>
      <c r="AM32" s="41">
        <f t="shared" si="16"/>
        <v>0</v>
      </c>
      <c r="AN32" s="88">
        <v>0.05</v>
      </c>
      <c r="AO32" s="41">
        <f t="shared" ref="AO32:AO35" si="38">IF(ISERROR(AV32*AN32),"",AV32*AN32)</f>
        <v>0.24249999999999999</v>
      </c>
      <c r="AP32" s="45">
        <v>0</v>
      </c>
      <c r="AQ32" s="44">
        <v>0</v>
      </c>
      <c r="AR32" s="41">
        <f t="shared" ref="AR32:AR35" si="39">IF(ISERROR(AV32*AQ32),"",AV32*AQ32)</f>
        <v>0</v>
      </c>
      <c r="AS32" s="41">
        <f t="shared" ref="AS32:AS35" si="40">IF(ISERROR(AM32+AO32+AR32),"",AM32+AO32+AR32)</f>
        <v>0.24249999999999999</v>
      </c>
      <c r="AT32" s="41">
        <f t="shared" ref="AT32:AT35" si="41">IF(ISERROR(AK32+AS32),"",AK32+AS32)</f>
        <v>3.1322942857142864</v>
      </c>
      <c r="AU32" s="46">
        <f t="shared" ref="AU32:AU35" si="42">IF(ISERROR((AV32-AT32)/AV32),"",(AV32-AT32)/AV32)</f>
        <v>0.3541661266568481</v>
      </c>
      <c r="AV32" s="78">
        <v>4.8499999999999996</v>
      </c>
      <c r="AW32" s="55">
        <v>10.99</v>
      </c>
      <c r="AX32" s="77">
        <f t="shared" si="22"/>
        <v>0.5586897179253868</v>
      </c>
      <c r="AY32" s="69">
        <v>500</v>
      </c>
      <c r="AZ32" s="41">
        <f t="shared" si="35"/>
        <v>1566.1471428571431</v>
      </c>
      <c r="BA32" s="41">
        <f t="shared" si="36"/>
        <v>2425</v>
      </c>
      <c r="BB32" s="41">
        <f t="shared" si="31"/>
        <v>5495</v>
      </c>
      <c r="BC32" s="48" t="str">
        <f t="shared" si="37"/>
        <v/>
      </c>
      <c r="BD32" s="53"/>
      <c r="BE32" s="49"/>
      <c r="BF32" s="50" t="s">
        <v>100</v>
      </c>
      <c r="BG32" s="50" t="s">
        <v>66</v>
      </c>
      <c r="BH32" s="50" t="s">
        <v>138</v>
      </c>
    </row>
    <row r="33" spans="1:60" ht="24.95" customHeight="1">
      <c r="A33" s="52"/>
      <c r="B33" s="99"/>
      <c r="C33" s="53"/>
      <c r="D33" s="87" t="s">
        <v>74</v>
      </c>
      <c r="E33" s="30" t="s">
        <v>75</v>
      </c>
      <c r="F33" s="30" t="s">
        <v>60</v>
      </c>
      <c r="G33" s="70" t="s">
        <v>202</v>
      </c>
      <c r="H33" s="49" t="s">
        <v>203</v>
      </c>
      <c r="I33" s="49" t="s">
        <v>204</v>
      </c>
      <c r="J33" s="31" t="s">
        <v>128</v>
      </c>
      <c r="K33" s="31" t="s">
        <v>128</v>
      </c>
      <c r="L33" s="49" t="s">
        <v>205</v>
      </c>
      <c r="M33" s="50" t="s">
        <v>131</v>
      </c>
      <c r="N33" s="53"/>
      <c r="O33" s="60" t="s">
        <v>206</v>
      </c>
      <c r="P33" s="61"/>
      <c r="Q33" s="30" t="s">
        <v>62</v>
      </c>
      <c r="R33" s="66">
        <f>'[1]Sunny 9.11'!S150</f>
        <v>3.42</v>
      </c>
      <c r="S33" s="30" t="s">
        <v>63</v>
      </c>
      <c r="T33" s="103"/>
      <c r="U33" s="104"/>
      <c r="V33" s="104"/>
      <c r="W33" s="104"/>
      <c r="X33" s="89">
        <v>21</v>
      </c>
      <c r="Y33" s="89">
        <v>16</v>
      </c>
      <c r="Z33" s="89">
        <v>15.5</v>
      </c>
      <c r="AA33" s="35">
        <v>11</v>
      </c>
      <c r="AB33" s="68">
        <v>1</v>
      </c>
      <c r="AC33" s="37">
        <f t="shared" si="11"/>
        <v>5.208E-3</v>
      </c>
      <c r="AD33" s="38">
        <v>63</v>
      </c>
      <c r="AE33" s="39">
        <f t="shared" si="12"/>
        <v>12096.774193548386</v>
      </c>
      <c r="AF33" s="40">
        <v>2250</v>
      </c>
      <c r="AG33" s="41">
        <f t="shared" si="13"/>
        <v>0.186</v>
      </c>
      <c r="AH33" s="75" t="s">
        <v>102</v>
      </c>
      <c r="AI33" s="73">
        <v>0.33400000000000002</v>
      </c>
      <c r="AJ33" s="41">
        <f t="shared" si="33"/>
        <v>1.14228</v>
      </c>
      <c r="AK33" s="41">
        <f t="shared" si="34"/>
        <v>4.7482799999999994</v>
      </c>
      <c r="AL33" s="44">
        <v>0</v>
      </c>
      <c r="AM33" s="41">
        <f t="shared" si="16"/>
        <v>0</v>
      </c>
      <c r="AN33" s="88">
        <v>0.05</v>
      </c>
      <c r="AO33" s="41">
        <f t="shared" si="38"/>
        <v>0.375</v>
      </c>
      <c r="AP33" s="45">
        <v>0</v>
      </c>
      <c r="AQ33" s="44">
        <v>0</v>
      </c>
      <c r="AR33" s="41">
        <f t="shared" si="39"/>
        <v>0</v>
      </c>
      <c r="AS33" s="41">
        <f t="shared" si="40"/>
        <v>0.375</v>
      </c>
      <c r="AT33" s="41">
        <f t="shared" si="41"/>
        <v>5.1232799999999994</v>
      </c>
      <c r="AU33" s="46">
        <f t="shared" si="42"/>
        <v>0.31689600000000007</v>
      </c>
      <c r="AV33" s="78">
        <v>7.5</v>
      </c>
      <c r="AW33" s="55">
        <v>16.989999999999998</v>
      </c>
      <c r="AX33" s="77">
        <f t="shared" si="22"/>
        <v>0.55856386109476164</v>
      </c>
      <c r="AY33" s="69">
        <v>500</v>
      </c>
      <c r="AZ33" s="41">
        <f t="shared" si="35"/>
        <v>2561.64</v>
      </c>
      <c r="BA33" s="41">
        <f t="shared" si="36"/>
        <v>3750</v>
      </c>
      <c r="BB33" s="41">
        <f t="shared" si="31"/>
        <v>8495</v>
      </c>
      <c r="BC33" s="48" t="str">
        <f t="shared" si="37"/>
        <v/>
      </c>
      <c r="BD33" s="53"/>
      <c r="BE33" s="49"/>
      <c r="BF33" s="50" t="s">
        <v>100</v>
      </c>
      <c r="BG33" s="50" t="s">
        <v>66</v>
      </c>
      <c r="BH33" s="50" t="s">
        <v>138</v>
      </c>
    </row>
    <row r="34" spans="1:60" ht="24.95" customHeight="1">
      <c r="A34" s="52"/>
      <c r="B34" s="99"/>
      <c r="C34" s="53"/>
      <c r="D34" s="87" t="s">
        <v>74</v>
      </c>
      <c r="E34" s="30" t="s">
        <v>75</v>
      </c>
      <c r="F34" s="30" t="s">
        <v>60</v>
      </c>
      <c r="G34" s="70" t="s">
        <v>197</v>
      </c>
      <c r="H34" s="49" t="s">
        <v>158</v>
      </c>
      <c r="I34" s="49" t="s">
        <v>207</v>
      </c>
      <c r="J34" s="31" t="s">
        <v>129</v>
      </c>
      <c r="K34" s="31" t="s">
        <v>128</v>
      </c>
      <c r="L34" s="49" t="s">
        <v>160</v>
      </c>
      <c r="M34" s="50" t="s">
        <v>131</v>
      </c>
      <c r="N34" s="53"/>
      <c r="O34" s="60" t="s">
        <v>208</v>
      </c>
      <c r="P34" s="61"/>
      <c r="Q34" s="30" t="s">
        <v>62</v>
      </c>
      <c r="R34" s="66">
        <f>'[1]Sunny 9.11'!S151</f>
        <v>3.67</v>
      </c>
      <c r="S34" s="30" t="s">
        <v>63</v>
      </c>
      <c r="T34" s="103"/>
      <c r="U34" s="104"/>
      <c r="V34" s="104"/>
      <c r="W34" s="104"/>
      <c r="X34" s="89">
        <v>20</v>
      </c>
      <c r="Y34" s="89">
        <v>20</v>
      </c>
      <c r="Z34" s="89">
        <v>20.5</v>
      </c>
      <c r="AA34" s="35">
        <v>11</v>
      </c>
      <c r="AB34" s="68">
        <v>1</v>
      </c>
      <c r="AC34" s="37">
        <f t="shared" si="11"/>
        <v>8.2000000000000007E-3</v>
      </c>
      <c r="AD34" s="38">
        <v>63</v>
      </c>
      <c r="AE34" s="39">
        <f t="shared" si="12"/>
        <v>7682.9268292682918</v>
      </c>
      <c r="AF34" s="40">
        <v>2250</v>
      </c>
      <c r="AG34" s="41">
        <f t="shared" si="13"/>
        <v>0.29285714285714287</v>
      </c>
      <c r="AH34" s="75" t="s">
        <v>102</v>
      </c>
      <c r="AI34" s="73">
        <v>0.33400000000000002</v>
      </c>
      <c r="AJ34" s="41">
        <f t="shared" si="33"/>
        <v>1.2257800000000001</v>
      </c>
      <c r="AK34" s="41">
        <f t="shared" si="34"/>
        <v>5.1886371428571429</v>
      </c>
      <c r="AL34" s="44">
        <v>0</v>
      </c>
      <c r="AM34" s="41">
        <f t="shared" si="16"/>
        <v>0</v>
      </c>
      <c r="AN34" s="88">
        <v>0.05</v>
      </c>
      <c r="AO34" s="41">
        <f t="shared" si="38"/>
        <v>0.375</v>
      </c>
      <c r="AP34" s="45">
        <v>0</v>
      </c>
      <c r="AQ34" s="44">
        <v>0</v>
      </c>
      <c r="AR34" s="41">
        <f t="shared" si="39"/>
        <v>0</v>
      </c>
      <c r="AS34" s="41">
        <f t="shared" si="40"/>
        <v>0.375</v>
      </c>
      <c r="AT34" s="41">
        <f t="shared" si="41"/>
        <v>5.5636371428571429</v>
      </c>
      <c r="AU34" s="46">
        <f t="shared" si="42"/>
        <v>0.25818171428571429</v>
      </c>
      <c r="AV34" s="78">
        <v>7.5</v>
      </c>
      <c r="AW34" s="55">
        <v>16.989999999999998</v>
      </c>
      <c r="AX34" s="77">
        <f t="shared" si="22"/>
        <v>0.55856386109476164</v>
      </c>
      <c r="AY34" s="69">
        <v>500</v>
      </c>
      <c r="AZ34" s="41">
        <f t="shared" si="35"/>
        <v>2781.8185714285714</v>
      </c>
      <c r="BA34" s="41">
        <f t="shared" si="36"/>
        <v>3750</v>
      </c>
      <c r="BB34" s="41">
        <f t="shared" si="31"/>
        <v>8495</v>
      </c>
      <c r="BC34" s="48" t="str">
        <f t="shared" si="37"/>
        <v/>
      </c>
      <c r="BD34" s="53"/>
      <c r="BE34" s="49"/>
      <c r="BF34" s="50" t="s">
        <v>100</v>
      </c>
      <c r="BG34" s="50" t="s">
        <v>66</v>
      </c>
      <c r="BH34" s="50" t="s">
        <v>138</v>
      </c>
    </row>
    <row r="35" spans="1:60" ht="24.95" customHeight="1" thickBot="1">
      <c r="A35" s="52"/>
      <c r="B35" s="100"/>
      <c r="C35" s="53"/>
      <c r="D35" s="87" t="s">
        <v>74</v>
      </c>
      <c r="E35" s="30" t="s">
        <v>75</v>
      </c>
      <c r="F35" s="30" t="s">
        <v>60</v>
      </c>
      <c r="G35" s="70" t="s">
        <v>188</v>
      </c>
      <c r="H35" s="50" t="s">
        <v>110</v>
      </c>
      <c r="I35" s="50" t="s">
        <v>99</v>
      </c>
      <c r="J35" s="31" t="s">
        <v>129</v>
      </c>
      <c r="K35" s="31" t="s">
        <v>129</v>
      </c>
      <c r="L35" s="71" t="s">
        <v>112</v>
      </c>
      <c r="M35" s="50" t="s">
        <v>146</v>
      </c>
      <c r="N35" s="53"/>
      <c r="O35" s="60" t="s">
        <v>209</v>
      </c>
      <c r="P35" s="61"/>
      <c r="Q35" s="30" t="s">
        <v>62</v>
      </c>
      <c r="R35" s="66">
        <f>'[1]Sunny 9.11'!S152</f>
        <v>5.89</v>
      </c>
      <c r="S35" s="30" t="s">
        <v>63</v>
      </c>
      <c r="T35" s="103"/>
      <c r="U35" s="104"/>
      <c r="V35" s="104"/>
      <c r="W35" s="104"/>
      <c r="X35" s="67">
        <v>32</v>
      </c>
      <c r="Y35" s="67">
        <v>26</v>
      </c>
      <c r="Z35" s="67">
        <v>26.5</v>
      </c>
      <c r="AA35" s="35">
        <v>11</v>
      </c>
      <c r="AB35" s="68">
        <v>1</v>
      </c>
      <c r="AC35" s="37">
        <f t="shared" si="11"/>
        <v>2.2048000000000002E-2</v>
      </c>
      <c r="AD35" s="38">
        <v>63</v>
      </c>
      <c r="AE35" s="39">
        <f t="shared" si="12"/>
        <v>2857.4020319303336</v>
      </c>
      <c r="AF35" s="40">
        <v>2250</v>
      </c>
      <c r="AG35" s="41">
        <f t="shared" si="13"/>
        <v>0.78742857142857148</v>
      </c>
      <c r="AH35" s="75" t="s">
        <v>102</v>
      </c>
      <c r="AI35" s="73">
        <v>0.33400000000000002</v>
      </c>
      <c r="AJ35" s="41">
        <f t="shared" si="33"/>
        <v>1.96726</v>
      </c>
      <c r="AK35" s="41">
        <f t="shared" si="34"/>
        <v>8.6446885714285706</v>
      </c>
      <c r="AL35" s="44">
        <v>0</v>
      </c>
      <c r="AM35" s="41">
        <f t="shared" si="16"/>
        <v>0</v>
      </c>
      <c r="AN35" s="88">
        <v>0.05</v>
      </c>
      <c r="AO35" s="41">
        <f t="shared" si="38"/>
        <v>0.67500000000000004</v>
      </c>
      <c r="AP35" s="45">
        <v>0</v>
      </c>
      <c r="AQ35" s="44">
        <v>0</v>
      </c>
      <c r="AR35" s="41">
        <f t="shared" si="39"/>
        <v>0</v>
      </c>
      <c r="AS35" s="41">
        <f t="shared" si="40"/>
        <v>0.67500000000000004</v>
      </c>
      <c r="AT35" s="41">
        <f t="shared" si="41"/>
        <v>9.3196885714285713</v>
      </c>
      <c r="AU35" s="46">
        <f t="shared" si="42"/>
        <v>0.30965269841269843</v>
      </c>
      <c r="AV35" s="78">
        <v>13.5</v>
      </c>
      <c r="AW35" s="55">
        <v>29.99</v>
      </c>
      <c r="AX35" s="77">
        <f t="shared" si="22"/>
        <v>0.5498499499833277</v>
      </c>
      <c r="AY35" s="92">
        <v>500</v>
      </c>
      <c r="AZ35" s="41">
        <f t="shared" si="35"/>
        <v>4659.8442857142854</v>
      </c>
      <c r="BA35" s="41">
        <f t="shared" si="36"/>
        <v>6750</v>
      </c>
      <c r="BB35" s="41">
        <f t="shared" si="31"/>
        <v>14995</v>
      </c>
      <c r="BC35" s="48" t="str">
        <f t="shared" si="37"/>
        <v/>
      </c>
      <c r="BD35" s="53"/>
      <c r="BE35" s="49"/>
      <c r="BF35" s="50" t="s">
        <v>100</v>
      </c>
      <c r="BG35" s="50" t="s">
        <v>66</v>
      </c>
      <c r="BH35" s="50" t="s">
        <v>144</v>
      </c>
    </row>
  </sheetData>
  <sheetProtection insertRows="0" deleteRows="0" sort="0"/>
  <protectedRanges>
    <protectedRange sqref="A36:J167 L36:AV167 P2:S35 AW27:AW32 AC2:AE35 AW2:AX6 N3:N35 A2:F6 AX7:AX35 A7:F16 A27:F35 AG2:AU6 AW7:AW13 AW17:AW23 BC2:BC35 AJ7:AV35 A17:F26 AG7:AG35" name="Range1"/>
    <protectedRange sqref="AF2:AF35" name="Range1_3"/>
    <protectedRange sqref="K36:K194" name="Range1_1"/>
    <protectedRange sqref="G17:I26" name="Range1_3_1"/>
    <protectedRange sqref="G27:I35 G7:I16" name="Range1_4_1"/>
    <protectedRange sqref="G2:I6" name="Range1_5_1"/>
    <protectedRange sqref="J17:J26" name="Range1_3_2"/>
    <protectedRange sqref="J27:J35 J7:J16" name="Range1_4_2"/>
    <protectedRange sqref="J2:J6" name="Range1_5_2"/>
    <protectedRange sqref="K17:K26" name="Range1_3_3"/>
    <protectedRange sqref="K27:K35 K7:K16" name="Range1_4_3"/>
    <protectedRange sqref="K2:K6" name="Range1_5_3"/>
    <protectedRange sqref="L17:M26" name="Range1_3_4"/>
    <protectedRange sqref="L7:L12 M7:M16 L27:M35 L14:L16" name="Range1_4_4"/>
    <protectedRange sqref="L2:M2 M3 L4:M6" name="Range1_5_4"/>
    <protectedRange sqref="U17:Z26" name="Range1_3_5"/>
    <protectedRange sqref="AB27:AB35 X11:Z16 X31:Z35" name="Range1_4_5"/>
    <protectedRange sqref="U7:Z7 X8:Z10 X27:Z30 U27:W35 U8:W16" name="Range1_2_2"/>
    <protectedRange sqref="AB6 AA27:AA35 U2:AA6 AA7:AA26" name="Range1_5_5"/>
    <protectedRange sqref="T17:T26" name="Range1_3_6"/>
    <protectedRange sqref="T27:T35 T7:T16" name="Range1_4_6"/>
    <protectedRange sqref="T2:T6" name="Range1_5_6"/>
    <protectedRange sqref="AH27:AH35 AH17:AH26 AH7:AH16" name="Range1_4_1_1_1"/>
    <protectedRange sqref="AI17:AI26 AI27:AI35 AI7:AI16" name="Range1_4_8"/>
    <protectedRange sqref="AY27:AY35 AY11:AY16" name="Range1_4_7_1"/>
    <protectedRange sqref="AY7:AY10 AY27:AY30" name="Range1_6_2_1"/>
    <protectedRange sqref="AY2:AY6" name="Range1_5_7_1"/>
  </protectedRanges>
  <mergeCells count="20">
    <mergeCell ref="B2:B6"/>
    <mergeCell ref="T2:T6"/>
    <mergeCell ref="U2:U6"/>
    <mergeCell ref="V2:V6"/>
    <mergeCell ref="W2:W6"/>
    <mergeCell ref="B7:B16"/>
    <mergeCell ref="T7:T16"/>
    <mergeCell ref="U7:U16"/>
    <mergeCell ref="V7:V16"/>
    <mergeCell ref="W7:W16"/>
    <mergeCell ref="B27:B35"/>
    <mergeCell ref="T27:T35"/>
    <mergeCell ref="U27:U35"/>
    <mergeCell ref="V27:V35"/>
    <mergeCell ref="W27:W35"/>
    <mergeCell ref="B17:B26"/>
    <mergeCell ref="T17:T26"/>
    <mergeCell ref="U17:U26"/>
    <mergeCell ref="V17:V26"/>
    <mergeCell ref="W17:W26"/>
  </mergeCells>
  <phoneticPr fontId="2" type="noConversion"/>
  <pageMargins left="0.7" right="0.7" top="0.75" bottom="0.75" header="0.3" footer="0.3"/>
  <pageSetup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D7:D16 D17:D26 D2:D6</xm:sqref>
        </x14:dataValidation>
        <x14:dataValidation type="list" allowBlank="1" showInputMessage="1" showErrorMessage="1">
          <x14:formula1>
            <xm:f>[1]ValueSelect!#REF!</xm:f>
          </x14:formula1>
          <xm:sqref>E7:E16 E27:E35 E17:E26 E2:E6</xm:sqref>
        </x14:dataValidation>
        <x14:dataValidation type="list" allowBlank="1" showInputMessage="1" showErrorMessage="1">
          <x14:formula1>
            <xm:f>[1]ValueSelect!#REF!</xm:f>
          </x14:formula1>
          <xm:sqref>BH2:BH6</xm:sqref>
        </x14:dataValidation>
        <x14:dataValidation type="list" allowBlank="1" showInputMessage="1" showErrorMessage="1">
          <x14:formula1>
            <xm:f>[1]Data!#REF!</xm:f>
          </x14:formula1>
          <xm:sqref>BG2:BG6</xm:sqref>
        </x14:dataValidation>
        <x14:dataValidation type="list" allowBlank="1" showInputMessage="1" showErrorMessage="1">
          <x14:formula1>
            <xm:f>[1]ValueSelect!#REF!</xm:f>
          </x14:formula1>
          <xm:sqref>BF2:BF6</xm:sqref>
        </x14:dataValidation>
        <x14:dataValidation type="list" allowBlank="1" showInputMessage="1" showErrorMessage="1">
          <x14:formula1>
            <xm:f>[1]ValueSelect!#REF!</xm:f>
          </x14:formula1>
          <xm:sqref>F2:F35</xm:sqref>
        </x14:dataValidation>
        <x14:dataValidation type="list" allowBlank="1" showInputMessage="1" showErrorMessage="1">
          <x14:formula1>
            <xm:f>[1]Data!#REF!</xm:f>
          </x14:formula1>
          <xm:sqref>S2:S35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2025-10-31T07:37:51Z</dcterms:created>
  <dcterms:modified xsi:type="dcterms:W3CDTF">2025-10-31T07:44:34Z</dcterms:modified>
</cp:coreProperties>
</file>