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C26423C-BA6D-441A-92BC-09615CA61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8" l="1"/>
  <c r="AH3" i="8"/>
  <c r="AH4" i="8"/>
  <c r="AH5" i="8"/>
  <c r="AH6" i="8"/>
  <c r="AH7" i="8"/>
  <c r="AH2" i="8"/>
  <c r="AI3" i="8"/>
  <c r="AI6" i="8"/>
  <c r="BJ7" i="8"/>
  <c r="BG7" i="8"/>
  <c r="BA7" i="8"/>
  <c r="AX7" i="8"/>
  <c r="AU7" i="8"/>
  <c r="AR7" i="8"/>
  <c r="AP7" i="8"/>
  <c r="AN7" i="8"/>
  <c r="AL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C6" i="8"/>
  <c r="AD6" i="8" s="1"/>
  <c r="AF6" i="8" s="1"/>
  <c r="BJ5" i="8"/>
  <c r="BG5" i="8"/>
  <c r="BA5" i="8"/>
  <c r="AX5" i="8"/>
  <c r="AU5" i="8"/>
  <c r="AR5" i="8"/>
  <c r="AP5" i="8"/>
  <c r="AN5" i="8"/>
  <c r="AL5" i="8"/>
  <c r="AC5" i="8"/>
  <c r="AD5" i="8" s="1"/>
  <c r="AF5" i="8" s="1"/>
  <c r="BJ4" i="8"/>
  <c r="BG4" i="8"/>
  <c r="BA4" i="8"/>
  <c r="AX4" i="8"/>
  <c r="AU4" i="8"/>
  <c r="AR4" i="8"/>
  <c r="AP4" i="8"/>
  <c r="AN4" i="8"/>
  <c r="AL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AI5" i="8" l="1"/>
  <c r="AI2" i="8"/>
  <c r="AI7" i="8"/>
  <c r="AJ7" i="8"/>
  <c r="AJ6" i="8"/>
  <c r="AJ5" i="8"/>
  <c r="AJ4" i="8"/>
  <c r="BB6" i="8"/>
  <c r="AJ2" i="8"/>
  <c r="BB2" i="8"/>
  <c r="BB3" i="8"/>
  <c r="BB4" i="8"/>
  <c r="BB5" i="8"/>
  <c r="AJ3" i="8"/>
  <c r="BB7" i="8"/>
  <c r="BC7" i="8" l="1"/>
  <c r="BI7" i="8" s="1"/>
  <c r="BC6" i="8"/>
  <c r="BI6" i="8" s="1"/>
  <c r="BC4" i="8"/>
  <c r="BI4" i="8" s="1"/>
  <c r="BC5" i="8"/>
  <c r="BD5" i="8" s="1"/>
  <c r="BC2" i="8"/>
  <c r="BI2" i="8" s="1"/>
  <c r="BC3" i="8"/>
  <c r="BI3" i="8" s="1"/>
  <c r="BD7" i="8"/>
  <c r="BD4" i="8" l="1"/>
  <c r="BD6" i="8"/>
  <c r="BI5" i="8"/>
  <c r="BD2" i="8"/>
  <c r="BD3" i="8"/>
  <c r="BJ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<sst xmlns="http://schemas.openxmlformats.org/spreadsheetml/2006/main" count="146" uniqueCount="81">
  <si>
    <t>Brand</t>
  </si>
  <si>
    <t>Package Type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</si>
  <si>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</si>
  <si>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</si>
  <si>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</si>
  <si>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</si>
  <si>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</si>
  <si>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</si>
  <si>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</si>
  <si>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</si>
  <si>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</si>
  <si>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</si>
  <si>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</si>
  <si>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</si>
  <si>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</si>
  <si>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</si>
  <si>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</si>
  <si>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</si>
  <si>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</si>
  <si>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</si>
  <si>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</si>
  <si>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</si>
  <si>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</si>
  <si>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</si>
  <si>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</si>
  <si>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</si>
  <si>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</si>
  <si>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</si>
  <si>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</si>
  <si>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</si>
  <si>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</si>
  <si>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</si>
  <si>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</si>
  <si>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</si>
  <si>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</si>
  <si>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</si>
  <si>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</si>
  <si>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</si>
  <si>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</si>
  <si>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</si>
  <si>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</si>
  <si>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</si>
  <si>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</si>
  <si>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</si>
  <si>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</si>
  <si>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</si>
  <si>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</si>
  <si>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</si>
  <si>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</si>
  <si>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</si>
  <si>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</si>
  <si>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</si>
  <si>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</si>
  <si>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</si>
  <si>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</si>
  <si>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</si>
  <si>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</si>
  <si>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</si>
  <si>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</si>
  <si>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</si>
  <si>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</si>
  <si>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</si>
  <si>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</si>
  <si>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</si>
  <si>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</si>
  <si>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</si>
  <si>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</si>
  <si>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90gsm 100%polyester embossed microfiber white + satin release+ 7oz/y2 poly filling + 100% polyester non-woven +TPU waterproof, diamond quilted; Skirt: 75gsm stretch knitted fabric 15" GTF 18"; Packaging: Wire Rim Bag + Insert</t>
  </si>
  <si>
    <t>Sertarest Stain Safe Waterproof Mattress Pad</t>
  </si>
  <si>
    <t>Serta Stain Safe WP Mpad</t>
  </si>
  <si>
    <t>Embossed MF</t>
  </si>
  <si>
    <t>FACE: 100% polyester woven; BACK: 100% polyester non-woven; FILL: 100% polyester fiber; SKIRT: 100% polyester knit</t>
  </si>
  <si>
    <t>39x75+15”</t>
  </si>
  <si>
    <t>39x80+15”</t>
  </si>
  <si>
    <t>54x75+15”</t>
  </si>
  <si>
    <t>60x80+15”</t>
  </si>
  <si>
    <t>78x80+15"</t>
  </si>
  <si>
    <t>72x84+15"</t>
  </si>
  <si>
    <t>white</t>
  </si>
  <si>
    <t>9404.90.9622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</si>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</sst>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[$$-481]#,##0.00\ ;[Red]\([$$-481]#,##0.00\)"/>
    <numFmt numFmtId="187" formatCode="0.0%"/>
    <numFmt numFmtId="188" formatCode="[$$-409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84" fontId="2" fillId="0" borderId="0"/>
    <xf numFmtId="0" fontId="1" fillId="0" borderId="0"/>
    <xf numFmtId="0" fontId="10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  <xf numFmtId="187" fontId="7" fillId="0" borderId="0" xfId="0" applyNumberFormat="1" applyFont="1" applyAlignment="1">
      <alignment wrapText="1"/>
    </xf>
  </cellXfs>
  <cellStyles count="11">
    <cellStyle name="Currency 2" xfId="5" xr:uid="{2FAF1D55-D6CB-42D0-8B51-42EB00C03301}"/>
    <cellStyle name="Normal 129" xfId="8" xr:uid="{C7D4E7D7-F6FC-4B6B-8CE6-5A5FE89AD49D}"/>
    <cellStyle name="Normal 2" xfId="4" xr:uid="{48B94C46-0AEB-498B-8577-219C43D37EB5}"/>
    <cellStyle name="Normal 2 18 2" xfId="1" xr:uid="{1BA08453-9F65-454B-A4A0-7177E70831F2}"/>
    <cellStyle name="Normal 3" xfId="7" xr:uid="{85AEA2D5-CE14-47AD-83F3-276A26787DD6}"/>
    <cellStyle name="Normal 4" xfId="9" xr:uid="{B63B2510-762F-4F6B-9A51-0405919B3CAF}"/>
    <cellStyle name="Percent 2" xfId="6" xr:uid="{E70589B9-27E6-48C2-9E75-E5CCCEF28152}"/>
    <cellStyle name="Style 1" xfId="3" xr:uid="{F4609D05-B161-47A5-8040-F8D4BA086F06}"/>
    <cellStyle name="常规" xfId="0" builtinId="0"/>
    <cellStyle name="常规 10" xfId="10" xr:uid="{211C74B8-70E2-4DA8-BF11-0AD1200FEAE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8"/>
  <sheetViews>
    <sheetView tabSelected="1" topLeftCell="H2" workbookViewId="0">
      <selection activeCell="J6" sqref="J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54.28515625" style="3" customWidth="1"/>
    <col min="11" max="11" width="8.42578125" style="53" customWidth="1"/>
    <col min="12" max="12" width="7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0.75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0.75" customHeight="1">
      <c r="A2" s="32">
        <v>1</v>
      </c>
      <c r="B2" s="1"/>
      <c r="C2" s="1"/>
      <c r="D2" s="1" t="s">
        <v>5</v>
      </c>
      <c r="E2" s="1" t="s">
        <v>6</v>
      </c>
      <c r="F2" s="1" t="s">
        <v>4</v>
      </c>
      <c r="G2" s="55" t="s">
        <v>70</v>
      </c>
      <c r="H2" s="55" t="s">
        <v>68</v>
      </c>
      <c r="I2" s="55" t="s">
        <v>69</v>
      </c>
      <c r="J2" s="55" t="s">
        <v>67</v>
      </c>
      <c r="K2" s="54" t="s">
        <v>71</v>
      </c>
      <c r="L2" s="1" t="s">
        <v>72</v>
      </c>
      <c r="M2" s="55" t="s">
        <v>78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5.08</v>
      </c>
      <c r="V2" s="10"/>
      <c r="W2" s="1" t="s">
        <v>3</v>
      </c>
      <c r="X2" s="48">
        <v>46</v>
      </c>
      <c r="Y2" s="48">
        <v>38</v>
      </c>
      <c r="Z2" s="48">
        <v>58</v>
      </c>
      <c r="AA2" s="34">
        <v>1.25</v>
      </c>
      <c r="AB2" s="37">
        <v>6</v>
      </c>
      <c r="AC2" s="52">
        <f>IF(X2="","",X2*Y2*Z2/1000000)</f>
        <v>0.10100000000000001</v>
      </c>
      <c r="AD2" s="38">
        <f>IF(AB2="","",65/AC2*AB2)</f>
        <v>3861</v>
      </c>
      <c r="AE2" s="1">
        <v>2250</v>
      </c>
      <c r="AF2" s="39">
        <f>IF(ISERROR(AE2/AD2),"",AE2/AD2)</f>
        <v>0.57999999999999996</v>
      </c>
      <c r="AG2" s="1" t="s">
        <v>79</v>
      </c>
      <c r="AH2" s="56">
        <f>7.3%+30%</f>
        <v>0.373</v>
      </c>
      <c r="AI2" s="39">
        <f>IF(ISERROR(U2*AH2),"",U2*AH2)</f>
        <v>1.89</v>
      </c>
      <c r="AJ2" s="39">
        <f t="shared" ref="AJ2:AJ7" si="0">IF(ISERROR(U2+AF2+AI2),"",U2+AF2+AI2)</f>
        <v>7.55</v>
      </c>
      <c r="AK2" s="40">
        <v>0.01</v>
      </c>
      <c r="AL2" s="39">
        <f t="shared" ref="AL2:AL7" si="1">IF(ISERROR(BE2*AK2),"",BE2*AK2)</f>
        <v>0.09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5" t="s">
        <v>80</v>
      </c>
      <c r="AT2" s="56">
        <v>0.06</v>
      </c>
      <c r="AU2" s="39">
        <f t="shared" ref="AU2:AU7" si="4">IF(ISERROR(BE2*AT2),"",BE2*AT2)</f>
        <v>0.56000000000000005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0.65</v>
      </c>
      <c r="BC2" s="39">
        <f t="shared" ref="BC2:BC7" si="6">IF(ISERROR(AJ2+BB2),"",AJ2+BB2)</f>
        <v>8.1999999999999993</v>
      </c>
      <c r="BD2" s="41">
        <f t="shared" ref="BD2:BD7" si="7">IF(ISERROR((BE2-BC2)/BE2),"",(BE2-BC2)/BE2)</f>
        <v>0.1135</v>
      </c>
      <c r="BE2" s="10">
        <v>9.25</v>
      </c>
      <c r="BF2" s="10">
        <v>18.989999999999998</v>
      </c>
      <c r="BG2" s="41">
        <f>IF(ISERROR((BF2-BE2)/BF2),"",(BF2-BE2)/BF2)</f>
        <v>0.51290000000000002</v>
      </c>
      <c r="BH2" s="9">
        <v>1304</v>
      </c>
      <c r="BI2" s="39">
        <f>IF(ISERROR(BC2*BH2),"",BC2*BH2)</f>
        <v>10692.8</v>
      </c>
      <c r="BJ2" s="39">
        <f>IF(ISERROR(BE2*BH2),"",BE2*BH2)</f>
        <v>12062</v>
      </c>
    </row>
    <row r="3" spans="1:62" ht="60.75" customHeight="1">
      <c r="A3" s="32">
        <v>2</v>
      </c>
      <c r="B3" s="1"/>
      <c r="C3" s="1"/>
      <c r="D3" s="1" t="s">
        <v>5</v>
      </c>
      <c r="E3" s="1" t="s">
        <v>6</v>
      </c>
      <c r="F3" s="1" t="s">
        <v>4</v>
      </c>
      <c r="G3" s="55" t="s">
        <v>70</v>
      </c>
      <c r="H3" s="55" t="s">
        <v>68</v>
      </c>
      <c r="I3" s="55" t="s">
        <v>69</v>
      </c>
      <c r="J3" s="55" t="s">
        <v>67</v>
      </c>
      <c r="K3" s="54" t="s">
        <v>71</v>
      </c>
      <c r="L3" s="1" t="s">
        <v>73</v>
      </c>
      <c r="M3" s="55" t="s">
        <v>78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5.18</v>
      </c>
      <c r="V3" s="10"/>
      <c r="W3" s="1" t="s">
        <v>3</v>
      </c>
      <c r="X3" s="48">
        <v>46</v>
      </c>
      <c r="Y3" s="48">
        <v>38</v>
      </c>
      <c r="Z3" s="48">
        <v>58</v>
      </c>
      <c r="AA3" s="34">
        <v>1.25</v>
      </c>
      <c r="AB3" s="9">
        <v>6</v>
      </c>
      <c r="AC3" s="52">
        <f t="shared" ref="AC3:AC7" si="8">IF(X3="","",X3*Y3*Z3/1000000)</f>
        <v>0.10100000000000001</v>
      </c>
      <c r="AD3" s="38">
        <f t="shared" ref="AD3:AD7" si="9">IF(AB3="","",65/AC3*AB3)</f>
        <v>3861</v>
      </c>
      <c r="AE3" s="1">
        <v>2250</v>
      </c>
      <c r="AF3" s="39">
        <f t="shared" ref="AF3:AF7" si="10">IF(ISERROR(AE3/AD3),"",AE3/AD3)</f>
        <v>0.57999999999999996</v>
      </c>
      <c r="AG3" s="1" t="s">
        <v>79</v>
      </c>
      <c r="AH3" s="56">
        <f t="shared" ref="AH3:AH7" si="11">7.3%+30%</f>
        <v>0.373</v>
      </c>
      <c r="AI3" s="39">
        <f>IF(ISERROR(U3*AH3),"",U3*AH3)</f>
        <v>1.93</v>
      </c>
      <c r="AJ3" s="39">
        <f t="shared" si="0"/>
        <v>7.69</v>
      </c>
      <c r="AK3" s="40">
        <v>0.01</v>
      </c>
      <c r="AL3" s="39">
        <f t="shared" si="1"/>
        <v>0.1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2">IF(ISERROR(BE3*AQ3),"",BE3*AQ3)</f>
        <v>0</v>
      </c>
      <c r="AS3" s="55" t="s">
        <v>80</v>
      </c>
      <c r="AT3" s="56">
        <v>0.06</v>
      </c>
      <c r="AU3" s="39">
        <f t="shared" si="4"/>
        <v>0.56999999999999995</v>
      </c>
      <c r="AV3" s="39"/>
      <c r="AW3" s="40"/>
      <c r="AX3" s="39">
        <f t="shared" ref="AX3:AX7" si="13">IF(ISERROR(BE3*AW3),"",BE3*AW3)</f>
        <v>0</v>
      </c>
      <c r="AY3" s="39"/>
      <c r="AZ3" s="40"/>
      <c r="BA3" s="39">
        <f t="shared" ref="BA3:BA7" si="14">IF(ISERROR(BE3*AZ3),"",BE3*AZ3)</f>
        <v>0</v>
      </c>
      <c r="BB3" s="39">
        <f t="shared" si="5"/>
        <v>0.67</v>
      </c>
      <c r="BC3" s="39">
        <f t="shared" si="6"/>
        <v>8.36</v>
      </c>
      <c r="BD3" s="41">
        <f t="shared" si="7"/>
        <v>0.12</v>
      </c>
      <c r="BE3" s="10">
        <v>9.5</v>
      </c>
      <c r="BF3" s="10">
        <v>19.989999999999998</v>
      </c>
      <c r="BG3" s="41">
        <f t="shared" ref="BG3:BG7" si="15">IF(ISERROR((BF3-BE3)/BF3),"",(BF3-BE3)/BF3)</f>
        <v>0.52480000000000004</v>
      </c>
      <c r="BH3" s="9">
        <v>0</v>
      </c>
      <c r="BI3" s="39">
        <f t="shared" ref="BI3:BI7" si="16">IF(ISERROR(BC3*BH3),"",BC3*BH3)</f>
        <v>0</v>
      </c>
      <c r="BJ3" s="39">
        <f t="shared" ref="BJ3:BJ7" si="17">IF(ISERROR(BE3*BH3),"",BE3*BH3)</f>
        <v>0</v>
      </c>
    </row>
    <row r="4" spans="1:62" ht="60.75" customHeight="1">
      <c r="A4" s="32">
        <v>3</v>
      </c>
      <c r="B4" s="1"/>
      <c r="C4" s="1"/>
      <c r="D4" s="1" t="s">
        <v>5</v>
      </c>
      <c r="E4" s="1" t="s">
        <v>6</v>
      </c>
      <c r="F4" s="1" t="s">
        <v>4</v>
      </c>
      <c r="G4" s="55" t="s">
        <v>70</v>
      </c>
      <c r="H4" s="55" t="s">
        <v>68</v>
      </c>
      <c r="I4" s="55" t="s">
        <v>69</v>
      </c>
      <c r="J4" s="55" t="s">
        <v>67</v>
      </c>
      <c r="K4" s="54" t="s">
        <v>71</v>
      </c>
      <c r="L4" s="1" t="s">
        <v>74</v>
      </c>
      <c r="M4" s="55" t="s">
        <v>78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5.96</v>
      </c>
      <c r="V4" s="10"/>
      <c r="W4" s="1" t="s">
        <v>3</v>
      </c>
      <c r="X4" s="48">
        <v>46</v>
      </c>
      <c r="Y4" s="48">
        <v>38</v>
      </c>
      <c r="Z4" s="48">
        <v>76</v>
      </c>
      <c r="AA4" s="34">
        <v>1.25</v>
      </c>
      <c r="AB4" s="9">
        <v>6</v>
      </c>
      <c r="AC4" s="52">
        <f t="shared" si="8"/>
        <v>0.13300000000000001</v>
      </c>
      <c r="AD4" s="38">
        <f t="shared" si="9"/>
        <v>2932</v>
      </c>
      <c r="AE4" s="1">
        <v>2250</v>
      </c>
      <c r="AF4" s="39">
        <f t="shared" si="10"/>
        <v>0.77</v>
      </c>
      <c r="AG4" s="1" t="s">
        <v>79</v>
      </c>
      <c r="AH4" s="56">
        <f t="shared" si="11"/>
        <v>0.373</v>
      </c>
      <c r="AI4" s="39">
        <f t="shared" ref="AI4:AI7" si="18">IF(ISERROR(U4*AH4),"",U4*AH4)</f>
        <v>2.2200000000000002</v>
      </c>
      <c r="AJ4" s="39">
        <f t="shared" si="0"/>
        <v>8.9499999999999993</v>
      </c>
      <c r="AK4" s="40">
        <v>0.01</v>
      </c>
      <c r="AL4" s="39">
        <f t="shared" si="1"/>
        <v>0.11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80</v>
      </c>
      <c r="AT4" s="56">
        <v>0.06</v>
      </c>
      <c r="AU4" s="39">
        <f t="shared" si="4"/>
        <v>0.66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0.77</v>
      </c>
      <c r="BC4" s="39">
        <f t="shared" si="6"/>
        <v>9.7200000000000006</v>
      </c>
      <c r="BD4" s="41">
        <f t="shared" si="7"/>
        <v>0.1123</v>
      </c>
      <c r="BE4" s="10">
        <v>10.95</v>
      </c>
      <c r="BF4" s="10">
        <v>22.99</v>
      </c>
      <c r="BG4" s="41">
        <f t="shared" si="15"/>
        <v>0.52370000000000005</v>
      </c>
      <c r="BH4" s="9">
        <v>1064</v>
      </c>
      <c r="BI4" s="39">
        <f t="shared" si="16"/>
        <v>10342.08</v>
      </c>
      <c r="BJ4" s="39">
        <f t="shared" si="17"/>
        <v>11650.8</v>
      </c>
    </row>
    <row r="5" spans="1:62" ht="60.75" customHeight="1">
      <c r="A5" s="32">
        <v>4</v>
      </c>
      <c r="B5" s="1"/>
      <c r="C5" s="1"/>
      <c r="D5" s="1" t="s">
        <v>5</v>
      </c>
      <c r="E5" s="1" t="s">
        <v>6</v>
      </c>
      <c r="F5" s="1" t="s">
        <v>4</v>
      </c>
      <c r="G5" s="55" t="s">
        <v>70</v>
      </c>
      <c r="H5" s="55" t="s">
        <v>68</v>
      </c>
      <c r="I5" s="55" t="s">
        <v>69</v>
      </c>
      <c r="J5" s="55" t="s">
        <v>67</v>
      </c>
      <c r="K5" s="54" t="s">
        <v>71</v>
      </c>
      <c r="L5" s="1" t="s">
        <v>75</v>
      </c>
      <c r="M5" s="55" t="s">
        <v>78</v>
      </c>
      <c r="N5" s="1"/>
      <c r="O5" s="1"/>
      <c r="P5" s="1"/>
      <c r="Q5" s="1" t="s">
        <v>63</v>
      </c>
      <c r="R5" s="33"/>
      <c r="S5" s="34">
        <v>8.1</v>
      </c>
      <c r="T5" s="35">
        <v>0</v>
      </c>
      <c r="U5" s="36">
        <v>6.77</v>
      </c>
      <c r="V5" s="10"/>
      <c r="W5" s="1" t="s">
        <v>3</v>
      </c>
      <c r="X5" s="48">
        <v>46</v>
      </c>
      <c r="Y5" s="48">
        <v>38</v>
      </c>
      <c r="Z5" s="48">
        <v>80</v>
      </c>
      <c r="AA5" s="34">
        <v>1.25</v>
      </c>
      <c r="AB5" s="9">
        <v>6</v>
      </c>
      <c r="AC5" s="52">
        <f t="shared" si="8"/>
        <v>0.14000000000000001</v>
      </c>
      <c r="AD5" s="38">
        <f t="shared" si="9"/>
        <v>2786</v>
      </c>
      <c r="AE5" s="1">
        <v>2250</v>
      </c>
      <c r="AF5" s="39">
        <f t="shared" si="10"/>
        <v>0.81</v>
      </c>
      <c r="AG5" s="1" t="s">
        <v>79</v>
      </c>
      <c r="AH5" s="56">
        <f t="shared" si="11"/>
        <v>0.373</v>
      </c>
      <c r="AI5" s="39">
        <f t="shared" si="18"/>
        <v>2.5299999999999998</v>
      </c>
      <c r="AJ5" s="39">
        <f t="shared" si="0"/>
        <v>10.11</v>
      </c>
      <c r="AK5" s="40">
        <v>0.01</v>
      </c>
      <c r="AL5" s="39">
        <f t="shared" si="1"/>
        <v>0.13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2"/>
        <v>0</v>
      </c>
      <c r="AS5" s="55" t="s">
        <v>80</v>
      </c>
      <c r="AT5" s="56">
        <v>0.06</v>
      </c>
      <c r="AU5" s="39">
        <f t="shared" si="4"/>
        <v>0.75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5"/>
        <v>0.88</v>
      </c>
      <c r="BC5" s="39">
        <f t="shared" si="6"/>
        <v>10.99</v>
      </c>
      <c r="BD5" s="41">
        <f t="shared" si="7"/>
        <v>0.1208</v>
      </c>
      <c r="BE5" s="10">
        <v>12.5</v>
      </c>
      <c r="BF5" s="10">
        <v>26.99</v>
      </c>
      <c r="BG5" s="41">
        <f t="shared" si="15"/>
        <v>0.53690000000000004</v>
      </c>
      <c r="BH5" s="9">
        <v>2400</v>
      </c>
      <c r="BI5" s="39">
        <f t="shared" si="16"/>
        <v>26376</v>
      </c>
      <c r="BJ5" s="39">
        <f t="shared" si="17"/>
        <v>30000</v>
      </c>
    </row>
    <row r="6" spans="1:62" ht="60.75" customHeight="1">
      <c r="A6" s="32">
        <v>5</v>
      </c>
      <c r="B6" s="1"/>
      <c r="C6" s="1"/>
      <c r="D6" s="1" t="s">
        <v>5</v>
      </c>
      <c r="E6" s="1" t="s">
        <v>6</v>
      </c>
      <c r="F6" s="1" t="s">
        <v>4</v>
      </c>
      <c r="G6" s="55" t="s">
        <v>70</v>
      </c>
      <c r="H6" s="55" t="s">
        <v>68</v>
      </c>
      <c r="I6" s="55" t="s">
        <v>69</v>
      </c>
      <c r="J6" s="55" t="s">
        <v>67</v>
      </c>
      <c r="K6" s="54" t="s">
        <v>71</v>
      </c>
      <c r="L6" s="1" t="s">
        <v>76</v>
      </c>
      <c r="M6" s="55" t="s">
        <v>78</v>
      </c>
      <c r="N6" s="1"/>
      <c r="O6" s="1"/>
      <c r="P6" s="1"/>
      <c r="Q6" s="1" t="s">
        <v>63</v>
      </c>
      <c r="R6" s="33"/>
      <c r="S6" s="34">
        <v>8.1</v>
      </c>
      <c r="T6" s="35">
        <v>0</v>
      </c>
      <c r="U6" s="36">
        <v>8.26</v>
      </c>
      <c r="V6" s="10"/>
      <c r="W6" s="1" t="s">
        <v>3</v>
      </c>
      <c r="X6" s="48">
        <v>46</v>
      </c>
      <c r="Y6" s="48">
        <v>38</v>
      </c>
      <c r="Z6" s="48">
        <v>94</v>
      </c>
      <c r="AA6" s="34">
        <v>1.25</v>
      </c>
      <c r="AB6" s="9">
        <v>6</v>
      </c>
      <c r="AC6" s="52">
        <f t="shared" si="8"/>
        <v>0.16400000000000001</v>
      </c>
      <c r="AD6" s="38">
        <f t="shared" si="9"/>
        <v>2378</v>
      </c>
      <c r="AE6" s="1">
        <v>2250</v>
      </c>
      <c r="AF6" s="39">
        <f t="shared" si="10"/>
        <v>0.95</v>
      </c>
      <c r="AG6" s="1" t="s">
        <v>79</v>
      </c>
      <c r="AH6" s="56">
        <f t="shared" si="11"/>
        <v>0.373</v>
      </c>
      <c r="AI6" s="39">
        <f t="shared" si="18"/>
        <v>3.08</v>
      </c>
      <c r="AJ6" s="39">
        <f t="shared" si="0"/>
        <v>12.29</v>
      </c>
      <c r="AK6" s="40">
        <v>0.01</v>
      </c>
      <c r="AL6" s="39">
        <f t="shared" si="1"/>
        <v>0.15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2"/>
        <v>0</v>
      </c>
      <c r="AS6" s="55" t="s">
        <v>80</v>
      </c>
      <c r="AT6" s="56">
        <v>0.06</v>
      </c>
      <c r="AU6" s="39">
        <f t="shared" si="4"/>
        <v>0.92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5"/>
        <v>1.07</v>
      </c>
      <c r="BC6" s="39">
        <f t="shared" si="6"/>
        <v>13.36</v>
      </c>
      <c r="BD6" s="41">
        <f t="shared" si="7"/>
        <v>0.1239</v>
      </c>
      <c r="BE6" s="10">
        <v>15.25</v>
      </c>
      <c r="BF6" s="10">
        <v>29.99</v>
      </c>
      <c r="BG6" s="41">
        <f t="shared" si="15"/>
        <v>0.49149999999999999</v>
      </c>
      <c r="BH6" s="9">
        <v>900</v>
      </c>
      <c r="BI6" s="39">
        <f t="shared" si="16"/>
        <v>12024</v>
      </c>
      <c r="BJ6" s="39">
        <f t="shared" si="17"/>
        <v>13725</v>
      </c>
    </row>
    <row r="7" spans="1:62" ht="60.75" customHeight="1">
      <c r="A7" s="32">
        <v>6</v>
      </c>
      <c r="B7" s="1"/>
      <c r="C7" s="1"/>
      <c r="D7" s="1" t="s">
        <v>5</v>
      </c>
      <c r="E7" s="1" t="s">
        <v>6</v>
      </c>
      <c r="F7" s="1" t="s">
        <v>4</v>
      </c>
      <c r="G7" s="55" t="s">
        <v>70</v>
      </c>
      <c r="H7" s="55" t="s">
        <v>68</v>
      </c>
      <c r="I7" s="55" t="s">
        <v>69</v>
      </c>
      <c r="J7" s="55" t="s">
        <v>67</v>
      </c>
      <c r="K7" s="54" t="s">
        <v>71</v>
      </c>
      <c r="L7" s="1" t="s">
        <v>77</v>
      </c>
      <c r="M7" s="55" t="s">
        <v>78</v>
      </c>
      <c r="N7" s="1"/>
      <c r="O7" s="1"/>
      <c r="P7" s="1"/>
      <c r="Q7" s="1" t="s">
        <v>63</v>
      </c>
      <c r="R7" s="33"/>
      <c r="S7" s="34">
        <v>8.1</v>
      </c>
      <c r="T7" s="35">
        <v>0</v>
      </c>
      <c r="U7" s="36">
        <v>8.26</v>
      </c>
      <c r="V7" s="10"/>
      <c r="W7" s="1" t="s">
        <v>3</v>
      </c>
      <c r="X7" s="48">
        <v>46</v>
      </c>
      <c r="Y7" s="48">
        <v>38</v>
      </c>
      <c r="Z7" s="48">
        <v>94</v>
      </c>
      <c r="AA7" s="34">
        <v>1.25</v>
      </c>
      <c r="AB7" s="9">
        <v>6</v>
      </c>
      <c r="AC7" s="52">
        <f t="shared" si="8"/>
        <v>0.16400000000000001</v>
      </c>
      <c r="AD7" s="38">
        <f t="shared" si="9"/>
        <v>2378</v>
      </c>
      <c r="AE7" s="1">
        <v>2250</v>
      </c>
      <c r="AF7" s="39">
        <f t="shared" si="10"/>
        <v>0.95</v>
      </c>
      <c r="AG7" s="1" t="s">
        <v>79</v>
      </c>
      <c r="AH7" s="56">
        <f t="shared" si="11"/>
        <v>0.373</v>
      </c>
      <c r="AI7" s="39">
        <f t="shared" si="18"/>
        <v>3.08</v>
      </c>
      <c r="AJ7" s="39">
        <f t="shared" si="0"/>
        <v>12.29</v>
      </c>
      <c r="AK7" s="40">
        <v>0.01</v>
      </c>
      <c r="AL7" s="39">
        <f t="shared" si="1"/>
        <v>0.15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2"/>
        <v>0</v>
      </c>
      <c r="AS7" s="55" t="s">
        <v>80</v>
      </c>
      <c r="AT7" s="56">
        <v>0.06</v>
      </c>
      <c r="AU7" s="39">
        <f t="shared" si="4"/>
        <v>0.92</v>
      </c>
      <c r="AV7" s="39"/>
      <c r="AW7" s="40"/>
      <c r="AX7" s="39">
        <f t="shared" si="13"/>
        <v>0</v>
      </c>
      <c r="AY7" s="39"/>
      <c r="AZ7" s="40"/>
      <c r="BA7" s="39">
        <f t="shared" si="14"/>
        <v>0</v>
      </c>
      <c r="BB7" s="39">
        <f t="shared" si="5"/>
        <v>1.07</v>
      </c>
      <c r="BC7" s="39">
        <f t="shared" si="6"/>
        <v>13.36</v>
      </c>
      <c r="BD7" s="41">
        <f t="shared" si="7"/>
        <v>0.1239</v>
      </c>
      <c r="BE7" s="10">
        <v>15.25</v>
      </c>
      <c r="BF7" s="10">
        <v>29.99</v>
      </c>
      <c r="BG7" s="41">
        <f t="shared" si="15"/>
        <v>0.49149999999999999</v>
      </c>
      <c r="BH7" s="9">
        <v>600</v>
      </c>
      <c r="BI7" s="39">
        <f t="shared" si="16"/>
        <v>8016</v>
      </c>
      <c r="BJ7" s="39">
        <f t="shared" si="17"/>
        <v>9150</v>
      </c>
    </row>
    <row r="8" spans="1:62">
      <c r="BJ8" s="57" t="e">
        <f>(#REF!-#REF!)/#REF!</f>
        <v>#REF!</v>
      </c>
    </row>
  </sheetData>
  <sheetProtection insertRows="0" deleteRows="0" sort="0"/>
  <protectedRanges>
    <protectedRange sqref="BF2:BH7 AQ1:AR1 AV1 AY1 L8:BA247 A2:J247 L2:BD7" name="Range1"/>
    <protectedRange sqref="K2:K252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2025-10-20T05:21:51Z</dcterms:modified>
</cp:coreProperties>
</file>