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Item!$A$1:$BB$57</definedName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62" i="1" l="1"/>
  <c r="AU62" i="1"/>
  <c r="AR62" i="1"/>
  <c r="AP62" i="1"/>
  <c r="AN62" i="1"/>
  <c r="AL62" i="1"/>
  <c r="AI62" i="1"/>
  <c r="AB62" i="1"/>
  <c r="AD62" i="1" s="1"/>
  <c r="AF62" i="1" s="1"/>
  <c r="BB61" i="1"/>
  <c r="AU61" i="1"/>
  <c r="AR61" i="1"/>
  <c r="AP61" i="1"/>
  <c r="AN61" i="1"/>
  <c r="AL61" i="1"/>
  <c r="AI61" i="1"/>
  <c r="AD61" i="1"/>
  <c r="AF61" i="1" s="1"/>
  <c r="AB61" i="1"/>
  <c r="BB60" i="1"/>
  <c r="AU60" i="1"/>
  <c r="AR60" i="1"/>
  <c r="AP60" i="1"/>
  <c r="AN60" i="1"/>
  <c r="AL60" i="1"/>
  <c r="AI60" i="1"/>
  <c r="AB60" i="1"/>
  <c r="AD60" i="1" s="1"/>
  <c r="AF60" i="1" s="1"/>
  <c r="BB59" i="1"/>
  <c r="AU59" i="1"/>
  <c r="AR59" i="1"/>
  <c r="AP59" i="1"/>
  <c r="AN59" i="1"/>
  <c r="AL59" i="1"/>
  <c r="AI59" i="1"/>
  <c r="AB59" i="1"/>
  <c r="AD59" i="1" s="1"/>
  <c r="AF59" i="1" s="1"/>
  <c r="BB58" i="1"/>
  <c r="AU58" i="1"/>
  <c r="AR58" i="1"/>
  <c r="AP58" i="1"/>
  <c r="AN58" i="1"/>
  <c r="AL58" i="1"/>
  <c r="AI58" i="1"/>
  <c r="AB58" i="1"/>
  <c r="AD58" i="1" s="1"/>
  <c r="AF58" i="1" s="1"/>
  <c r="BB57" i="1"/>
  <c r="AU57" i="1"/>
  <c r="AR57" i="1"/>
  <c r="AP57" i="1"/>
  <c r="AN57" i="1"/>
  <c r="AL57" i="1"/>
  <c r="AI57" i="1"/>
  <c r="AD57" i="1"/>
  <c r="AF57" i="1" s="1"/>
  <c r="AB57" i="1"/>
  <c r="BB56" i="1"/>
  <c r="AU56" i="1"/>
  <c r="AR56" i="1"/>
  <c r="AP56" i="1"/>
  <c r="AN56" i="1"/>
  <c r="AL56" i="1"/>
  <c r="AJ56" i="1"/>
  <c r="AI56" i="1"/>
  <c r="AB56" i="1"/>
  <c r="AD56" i="1" s="1"/>
  <c r="AF56" i="1" s="1"/>
  <c r="BB55" i="1"/>
  <c r="AU55" i="1"/>
  <c r="AR55" i="1"/>
  <c r="AP55" i="1"/>
  <c r="AN55" i="1"/>
  <c r="AL55" i="1"/>
  <c r="AI55" i="1"/>
  <c r="AB55" i="1"/>
  <c r="AD55" i="1" s="1"/>
  <c r="AF55" i="1" s="1"/>
  <c r="BB54" i="1"/>
  <c r="AU54" i="1"/>
  <c r="AR54" i="1"/>
  <c r="AP54" i="1"/>
  <c r="AN54" i="1"/>
  <c r="AL54" i="1"/>
  <c r="AI54" i="1"/>
  <c r="AB54" i="1"/>
  <c r="AD54" i="1" s="1"/>
  <c r="AF54" i="1" s="1"/>
  <c r="AJ54" i="1" s="1"/>
  <c r="BB53" i="1"/>
  <c r="AU53" i="1"/>
  <c r="AR53" i="1"/>
  <c r="AP53" i="1"/>
  <c r="AN53" i="1"/>
  <c r="AL53" i="1"/>
  <c r="AI53" i="1"/>
  <c r="AB53" i="1"/>
  <c r="AD53" i="1" s="1"/>
  <c r="AF53" i="1" s="1"/>
  <c r="AJ53" i="1" s="1"/>
  <c r="BB52" i="1"/>
  <c r="AU52" i="1"/>
  <c r="AR52" i="1"/>
  <c r="AP52" i="1"/>
  <c r="AN52" i="1"/>
  <c r="AL52" i="1"/>
  <c r="AI52" i="1"/>
  <c r="AB52" i="1"/>
  <c r="AD52" i="1" s="1"/>
  <c r="AF52" i="1" s="1"/>
  <c r="BB51" i="1"/>
  <c r="AU51" i="1"/>
  <c r="AR51" i="1"/>
  <c r="AP51" i="1"/>
  <c r="AN51" i="1"/>
  <c r="AL51" i="1"/>
  <c r="AI51" i="1"/>
  <c r="AB51" i="1"/>
  <c r="AD51" i="1" s="1"/>
  <c r="AF51" i="1" s="1"/>
  <c r="BB50" i="1"/>
  <c r="AU50" i="1"/>
  <c r="AR50" i="1"/>
  <c r="AP50" i="1"/>
  <c r="AN50" i="1"/>
  <c r="AL50" i="1"/>
  <c r="AI50" i="1"/>
  <c r="AB50" i="1"/>
  <c r="AD50" i="1" s="1"/>
  <c r="AF50" i="1" s="1"/>
  <c r="BB49" i="1"/>
  <c r="AU49" i="1"/>
  <c r="AR49" i="1"/>
  <c r="AP49" i="1"/>
  <c r="AN49" i="1"/>
  <c r="AL49" i="1"/>
  <c r="AI49" i="1"/>
  <c r="AD49" i="1"/>
  <c r="AF49" i="1" s="1"/>
  <c r="AB49" i="1"/>
  <c r="BB48" i="1"/>
  <c r="AU48" i="1"/>
  <c r="AR48" i="1"/>
  <c r="AP48" i="1"/>
  <c r="AN48" i="1"/>
  <c r="AL48" i="1"/>
  <c r="AI48" i="1"/>
  <c r="AB48" i="1"/>
  <c r="AD48" i="1" s="1"/>
  <c r="AF48" i="1" s="1"/>
  <c r="BB47" i="1"/>
  <c r="AU47" i="1"/>
  <c r="AR47" i="1"/>
  <c r="AP47" i="1"/>
  <c r="AN47" i="1"/>
  <c r="AL47" i="1"/>
  <c r="AI47" i="1"/>
  <c r="AB47" i="1"/>
  <c r="AD47" i="1" s="1"/>
  <c r="AF47" i="1" s="1"/>
  <c r="BB46" i="1"/>
  <c r="AU46" i="1"/>
  <c r="AR46" i="1"/>
  <c r="AP46" i="1"/>
  <c r="AN46" i="1"/>
  <c r="AL46" i="1"/>
  <c r="AI46" i="1"/>
  <c r="AB46" i="1"/>
  <c r="AD46" i="1" s="1"/>
  <c r="AF46" i="1" s="1"/>
  <c r="BB45" i="1"/>
  <c r="AU45" i="1"/>
  <c r="AR45" i="1"/>
  <c r="AP45" i="1"/>
  <c r="AN45" i="1"/>
  <c r="AL45" i="1"/>
  <c r="AI45" i="1"/>
  <c r="AB45" i="1"/>
  <c r="AD45" i="1" s="1"/>
  <c r="AF45" i="1" s="1"/>
  <c r="BB44" i="1"/>
  <c r="AU44" i="1"/>
  <c r="AR44" i="1"/>
  <c r="AP44" i="1"/>
  <c r="AN44" i="1"/>
  <c r="AL44" i="1"/>
  <c r="AI44" i="1"/>
  <c r="AB44" i="1"/>
  <c r="AD44" i="1" s="1"/>
  <c r="AF44" i="1" s="1"/>
  <c r="BB43" i="1"/>
  <c r="AU43" i="1"/>
  <c r="AR43" i="1"/>
  <c r="AP43" i="1"/>
  <c r="AN43" i="1"/>
  <c r="AL43" i="1"/>
  <c r="AI43" i="1"/>
  <c r="AB43" i="1"/>
  <c r="AD43" i="1" s="1"/>
  <c r="AF43" i="1" s="1"/>
  <c r="BB42" i="1"/>
  <c r="AU42" i="1"/>
  <c r="AR42" i="1"/>
  <c r="AP42" i="1"/>
  <c r="AN42" i="1"/>
  <c r="AL42" i="1"/>
  <c r="AI42" i="1"/>
  <c r="AB42" i="1"/>
  <c r="AD42" i="1" s="1"/>
  <c r="AF42" i="1" s="1"/>
  <c r="BB41" i="1"/>
  <c r="AU41" i="1"/>
  <c r="AR41" i="1"/>
  <c r="AP41" i="1"/>
  <c r="AN41" i="1"/>
  <c r="AL41" i="1"/>
  <c r="AI41" i="1"/>
  <c r="AD41" i="1"/>
  <c r="AF41" i="1" s="1"/>
  <c r="AB41" i="1"/>
  <c r="BB40" i="1"/>
  <c r="AU40" i="1"/>
  <c r="AR40" i="1"/>
  <c r="AP40" i="1"/>
  <c r="AN40" i="1"/>
  <c r="AL40" i="1"/>
  <c r="AI40" i="1"/>
  <c r="AB40" i="1"/>
  <c r="AD40" i="1" s="1"/>
  <c r="AF40" i="1" s="1"/>
  <c r="BB39" i="1"/>
  <c r="AU39" i="1"/>
  <c r="AR39" i="1"/>
  <c r="AP39" i="1"/>
  <c r="AN39" i="1"/>
  <c r="AL39" i="1"/>
  <c r="AI39" i="1"/>
  <c r="AB39" i="1"/>
  <c r="AD39" i="1" s="1"/>
  <c r="AF39" i="1" s="1"/>
  <c r="BB38" i="1"/>
  <c r="AU38" i="1"/>
  <c r="AR38" i="1"/>
  <c r="AP38" i="1"/>
  <c r="AN38" i="1"/>
  <c r="AL38" i="1"/>
  <c r="AI38" i="1"/>
  <c r="AB38" i="1"/>
  <c r="AD38" i="1" s="1"/>
  <c r="AF38" i="1" s="1"/>
  <c r="BB37" i="1"/>
  <c r="AU37" i="1"/>
  <c r="AR37" i="1"/>
  <c r="AP37" i="1"/>
  <c r="AN37" i="1"/>
  <c r="AL37" i="1"/>
  <c r="AI37" i="1"/>
  <c r="AD37" i="1"/>
  <c r="AF37" i="1" s="1"/>
  <c r="AB37" i="1"/>
  <c r="BB36" i="1"/>
  <c r="AU36" i="1"/>
  <c r="AR36" i="1"/>
  <c r="AP36" i="1"/>
  <c r="AN36" i="1"/>
  <c r="AL36" i="1"/>
  <c r="AI36" i="1"/>
  <c r="AB36" i="1"/>
  <c r="AD36" i="1" s="1"/>
  <c r="AF36" i="1" s="1"/>
  <c r="BB35" i="1"/>
  <c r="AU35" i="1"/>
  <c r="AR35" i="1"/>
  <c r="AP35" i="1"/>
  <c r="AN35" i="1"/>
  <c r="AL35" i="1"/>
  <c r="AI35" i="1"/>
  <c r="AB35" i="1"/>
  <c r="AD35" i="1" s="1"/>
  <c r="AF35" i="1" s="1"/>
  <c r="BB34" i="1"/>
  <c r="AU34" i="1"/>
  <c r="AR34" i="1"/>
  <c r="AP34" i="1"/>
  <c r="AN34" i="1"/>
  <c r="AL34" i="1"/>
  <c r="AI34" i="1"/>
  <c r="AB34" i="1"/>
  <c r="AD34" i="1" s="1"/>
  <c r="AF34" i="1" s="1"/>
  <c r="BB33" i="1"/>
  <c r="AU33" i="1"/>
  <c r="AR33" i="1"/>
  <c r="AP33" i="1"/>
  <c r="AN33" i="1"/>
  <c r="AL33" i="1"/>
  <c r="AI33" i="1"/>
  <c r="AB33" i="1"/>
  <c r="AD33" i="1" s="1"/>
  <c r="AF33" i="1" s="1"/>
  <c r="BB32" i="1"/>
  <c r="AU32" i="1"/>
  <c r="AR32" i="1"/>
  <c r="AP32" i="1"/>
  <c r="AN32" i="1"/>
  <c r="AL32" i="1"/>
  <c r="AI32" i="1"/>
  <c r="AB32" i="1"/>
  <c r="AD32" i="1" s="1"/>
  <c r="AF32" i="1" s="1"/>
  <c r="BB31" i="1"/>
  <c r="AU31" i="1"/>
  <c r="AR31" i="1"/>
  <c r="AP31" i="1"/>
  <c r="AN31" i="1"/>
  <c r="AL31" i="1"/>
  <c r="AI31" i="1"/>
  <c r="AB31" i="1"/>
  <c r="AD31" i="1" s="1"/>
  <c r="AF31" i="1" s="1"/>
  <c r="AJ31" i="1" s="1"/>
  <c r="BB30" i="1"/>
  <c r="AU30" i="1"/>
  <c r="AR30" i="1"/>
  <c r="AP30" i="1"/>
  <c r="AN30" i="1"/>
  <c r="AL30" i="1"/>
  <c r="AI30" i="1"/>
  <c r="AB30" i="1"/>
  <c r="AD30" i="1" s="1"/>
  <c r="AF30" i="1" s="1"/>
  <c r="AJ30" i="1" s="1"/>
  <c r="BB29" i="1"/>
  <c r="AU29" i="1"/>
  <c r="AR29" i="1"/>
  <c r="AP29" i="1"/>
  <c r="AN29" i="1"/>
  <c r="AL29" i="1"/>
  <c r="AI29" i="1"/>
  <c r="AB29" i="1"/>
  <c r="AD29" i="1" s="1"/>
  <c r="AF29" i="1" s="1"/>
  <c r="AJ29" i="1" s="1"/>
  <c r="BB28" i="1"/>
  <c r="AU28" i="1"/>
  <c r="AR28" i="1"/>
  <c r="AP28" i="1"/>
  <c r="AN28" i="1"/>
  <c r="AL28" i="1"/>
  <c r="AI28" i="1"/>
  <c r="AB28" i="1"/>
  <c r="AD28" i="1" s="1"/>
  <c r="AF28" i="1" s="1"/>
  <c r="BB27" i="1"/>
  <c r="AU27" i="1"/>
  <c r="AR27" i="1"/>
  <c r="AP27" i="1"/>
  <c r="AN27" i="1"/>
  <c r="AL27" i="1"/>
  <c r="AI27" i="1"/>
  <c r="AD27" i="1"/>
  <c r="AF27" i="1" s="1"/>
  <c r="AB27" i="1"/>
  <c r="BB26" i="1"/>
  <c r="AU26" i="1"/>
  <c r="AR26" i="1"/>
  <c r="AP26" i="1"/>
  <c r="AN26" i="1"/>
  <c r="AL26" i="1"/>
  <c r="AI26" i="1"/>
  <c r="AB26" i="1"/>
  <c r="AD26" i="1" s="1"/>
  <c r="AF26" i="1" s="1"/>
  <c r="BB25" i="1"/>
  <c r="AU25" i="1"/>
  <c r="AR25" i="1"/>
  <c r="AP25" i="1"/>
  <c r="AN25" i="1"/>
  <c r="AL25" i="1"/>
  <c r="AI25" i="1"/>
  <c r="AD25" i="1"/>
  <c r="AF25" i="1" s="1"/>
  <c r="AB25" i="1"/>
  <c r="BB24" i="1"/>
  <c r="AU24" i="1"/>
  <c r="AR24" i="1"/>
  <c r="AP24" i="1"/>
  <c r="AN24" i="1"/>
  <c r="AL24" i="1"/>
  <c r="AI24" i="1"/>
  <c r="AB24" i="1"/>
  <c r="AD24" i="1" s="1"/>
  <c r="AF24" i="1" s="1"/>
  <c r="BB23" i="1"/>
  <c r="AU23" i="1"/>
  <c r="AR23" i="1"/>
  <c r="AP23" i="1"/>
  <c r="AN23" i="1"/>
  <c r="AL23" i="1"/>
  <c r="AI23" i="1"/>
  <c r="AB23" i="1"/>
  <c r="AD23" i="1" s="1"/>
  <c r="AF23" i="1" s="1"/>
  <c r="BB22" i="1"/>
  <c r="AU22" i="1"/>
  <c r="AR22" i="1"/>
  <c r="AP22" i="1"/>
  <c r="AN22" i="1"/>
  <c r="AL22" i="1"/>
  <c r="AI22" i="1"/>
  <c r="AB22" i="1"/>
  <c r="AD22" i="1" s="1"/>
  <c r="AF22" i="1" s="1"/>
  <c r="BB21" i="1"/>
  <c r="AU21" i="1"/>
  <c r="AR21" i="1"/>
  <c r="AP21" i="1"/>
  <c r="AN21" i="1"/>
  <c r="AL21" i="1"/>
  <c r="AI21" i="1"/>
  <c r="AB21" i="1"/>
  <c r="AD21" i="1" s="1"/>
  <c r="AF21" i="1" s="1"/>
  <c r="BB20" i="1"/>
  <c r="AU20" i="1"/>
  <c r="AR20" i="1"/>
  <c r="AP20" i="1"/>
  <c r="AN20" i="1"/>
  <c r="AL20" i="1"/>
  <c r="AI20" i="1"/>
  <c r="AB20" i="1"/>
  <c r="AD20" i="1" s="1"/>
  <c r="AF20" i="1" s="1"/>
  <c r="BB19" i="1"/>
  <c r="AU19" i="1"/>
  <c r="AR19" i="1"/>
  <c r="AP19" i="1"/>
  <c r="AN19" i="1"/>
  <c r="AL19" i="1"/>
  <c r="AI19" i="1"/>
  <c r="AD19" i="1"/>
  <c r="AF19" i="1" s="1"/>
  <c r="AB19" i="1"/>
  <c r="BB18" i="1"/>
  <c r="AU18" i="1"/>
  <c r="AR18" i="1"/>
  <c r="AP18" i="1"/>
  <c r="AN18" i="1"/>
  <c r="AL18" i="1"/>
  <c r="AI18" i="1"/>
  <c r="AB18" i="1"/>
  <c r="AD18" i="1" s="1"/>
  <c r="AF18" i="1" s="1"/>
  <c r="BB17" i="1"/>
  <c r="AU17" i="1"/>
  <c r="AR17" i="1"/>
  <c r="AP17" i="1"/>
  <c r="AN17" i="1"/>
  <c r="AL17" i="1"/>
  <c r="AI17" i="1"/>
  <c r="AB17" i="1"/>
  <c r="AD17" i="1" s="1"/>
  <c r="AF17" i="1" s="1"/>
  <c r="BB16" i="1"/>
  <c r="AU16" i="1"/>
  <c r="AR16" i="1"/>
  <c r="AP16" i="1"/>
  <c r="AN16" i="1"/>
  <c r="AL16" i="1"/>
  <c r="AI16" i="1"/>
  <c r="AB16" i="1"/>
  <c r="AD16" i="1" s="1"/>
  <c r="AF16" i="1" s="1"/>
  <c r="BB15" i="1"/>
  <c r="AU15" i="1"/>
  <c r="AR15" i="1"/>
  <c r="AP15" i="1"/>
  <c r="AN15" i="1"/>
  <c r="AL15" i="1"/>
  <c r="AI15" i="1"/>
  <c r="AB15" i="1"/>
  <c r="AD15" i="1" s="1"/>
  <c r="AF15" i="1" s="1"/>
  <c r="BB14" i="1"/>
  <c r="AU14" i="1"/>
  <c r="AR14" i="1"/>
  <c r="AP14" i="1"/>
  <c r="AN14" i="1"/>
  <c r="AL14" i="1"/>
  <c r="AI14" i="1"/>
  <c r="AB14" i="1"/>
  <c r="AD14" i="1" s="1"/>
  <c r="AF14" i="1" s="1"/>
  <c r="BB13" i="1"/>
  <c r="AU13" i="1"/>
  <c r="AR13" i="1"/>
  <c r="AP13" i="1"/>
  <c r="AN13" i="1"/>
  <c r="AL13" i="1"/>
  <c r="AI13" i="1"/>
  <c r="AD13" i="1"/>
  <c r="AF13" i="1" s="1"/>
  <c r="AB13" i="1"/>
  <c r="BB12" i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D11" i="1"/>
  <c r="AF11" i="1" s="1"/>
  <c r="AB11" i="1"/>
  <c r="BB10" i="1"/>
  <c r="AU10" i="1"/>
  <c r="AR10" i="1"/>
  <c r="AP10" i="1"/>
  <c r="AN10" i="1"/>
  <c r="AL10" i="1"/>
  <c r="AI10" i="1"/>
  <c r="AB10" i="1"/>
  <c r="AD10" i="1" s="1"/>
  <c r="AF10" i="1" s="1"/>
  <c r="BB9" i="1"/>
  <c r="AU9" i="1"/>
  <c r="AR9" i="1"/>
  <c r="AP9" i="1"/>
  <c r="AN9" i="1"/>
  <c r="AL9" i="1"/>
  <c r="AI9" i="1"/>
  <c r="AB9" i="1"/>
  <c r="AD9" i="1" s="1"/>
  <c r="AF9" i="1" s="1"/>
  <c r="BB8" i="1"/>
  <c r="AU8" i="1"/>
  <c r="AR8" i="1"/>
  <c r="AP8" i="1"/>
  <c r="AN8" i="1"/>
  <c r="AL8" i="1"/>
  <c r="AI8" i="1"/>
  <c r="AF8" i="1"/>
  <c r="AB8" i="1"/>
  <c r="AD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L3" i="1"/>
  <c r="AI3" i="1"/>
  <c r="AB3" i="1"/>
  <c r="AD3" i="1" s="1"/>
  <c r="AF3" i="1" s="1"/>
  <c r="AJ3" i="1" s="1"/>
  <c r="BB2" i="1"/>
  <c r="AU2" i="1"/>
  <c r="AR2" i="1"/>
  <c r="AP2" i="1"/>
  <c r="AN2" i="1"/>
  <c r="AL2" i="1"/>
  <c r="AI2" i="1"/>
  <c r="AB2" i="1"/>
  <c r="AD2" i="1" s="1"/>
  <c r="AF2" i="1" s="1"/>
  <c r="AJ2" i="1" s="1"/>
  <c r="AV24" i="1" l="1"/>
  <c r="AJ21" i="1"/>
  <c r="AJ22" i="1"/>
  <c r="AJ23" i="1"/>
  <c r="AJ45" i="1"/>
  <c r="AV16" i="1"/>
  <c r="AV48" i="1"/>
  <c r="AV10" i="1"/>
  <c r="AJ13" i="1"/>
  <c r="AJ14" i="1"/>
  <c r="AV40" i="1"/>
  <c r="AJ46" i="1"/>
  <c r="AJ47" i="1"/>
  <c r="AV6" i="1"/>
  <c r="AJ8" i="1"/>
  <c r="AJ9" i="1"/>
  <c r="AV32" i="1"/>
  <c r="AJ37" i="1"/>
  <c r="AJ38" i="1"/>
  <c r="AJ39" i="1"/>
  <c r="AJ57" i="1"/>
  <c r="AJ58" i="1"/>
  <c r="AJ60" i="1"/>
  <c r="AW31" i="1"/>
  <c r="BA31" i="1" s="1"/>
  <c r="AV4" i="1"/>
  <c r="AV7" i="1"/>
  <c r="AJ10" i="1"/>
  <c r="AJ16" i="1"/>
  <c r="AW16" i="1" s="1"/>
  <c r="AX16" i="1" s="1"/>
  <c r="AV18" i="1"/>
  <c r="AV19" i="1"/>
  <c r="AJ24" i="1"/>
  <c r="AW24" i="1" s="1"/>
  <c r="AX24" i="1" s="1"/>
  <c r="AV26" i="1"/>
  <c r="AV27" i="1"/>
  <c r="AJ32" i="1"/>
  <c r="AW32" i="1" s="1"/>
  <c r="AV34" i="1"/>
  <c r="AV35" i="1"/>
  <c r="AJ40" i="1"/>
  <c r="AV42" i="1"/>
  <c r="AV43" i="1"/>
  <c r="AJ48" i="1"/>
  <c r="AW48" i="1" s="1"/>
  <c r="BA48" i="1" s="1"/>
  <c r="AV50" i="1"/>
  <c r="AV51" i="1"/>
  <c r="AV60" i="1"/>
  <c r="AW60" i="1" s="1"/>
  <c r="AJ4" i="1"/>
  <c r="AJ5" i="1"/>
  <c r="AJ6" i="1"/>
  <c r="AJ11" i="1"/>
  <c r="AV12" i="1"/>
  <c r="AJ17" i="1"/>
  <c r="AJ18" i="1"/>
  <c r="AV20" i="1"/>
  <c r="AJ25" i="1"/>
  <c r="AJ26" i="1"/>
  <c r="AV28" i="1"/>
  <c r="AJ33" i="1"/>
  <c r="AJ34" i="1"/>
  <c r="AW34" i="1" s="1"/>
  <c r="AX34" i="1" s="1"/>
  <c r="AV36" i="1"/>
  <c r="AJ41" i="1"/>
  <c r="AJ42" i="1"/>
  <c r="AW42" i="1" s="1"/>
  <c r="AX42" i="1" s="1"/>
  <c r="AV44" i="1"/>
  <c r="AJ49" i="1"/>
  <c r="AJ50" i="1"/>
  <c r="AV52" i="1"/>
  <c r="AV56" i="1"/>
  <c r="AW56" i="1" s="1"/>
  <c r="AV57" i="1"/>
  <c r="AV62" i="1"/>
  <c r="AV3" i="1"/>
  <c r="AW3" i="1" s="1"/>
  <c r="AJ7" i="1"/>
  <c r="AW7" i="1" s="1"/>
  <c r="AX7" i="1" s="1"/>
  <c r="AV8" i="1"/>
  <c r="AV9" i="1"/>
  <c r="AJ12" i="1"/>
  <c r="AV14" i="1"/>
  <c r="AW14" i="1" s="1"/>
  <c r="AV15" i="1"/>
  <c r="AJ19" i="1"/>
  <c r="AW19" i="1" s="1"/>
  <c r="AX19" i="1" s="1"/>
  <c r="AJ20" i="1"/>
  <c r="AW20" i="1" s="1"/>
  <c r="BA20" i="1" s="1"/>
  <c r="AV22" i="1"/>
  <c r="AW22" i="1" s="1"/>
  <c r="AV23" i="1"/>
  <c r="AJ27" i="1"/>
  <c r="AJ28" i="1"/>
  <c r="AW28" i="1" s="1"/>
  <c r="BA28" i="1" s="1"/>
  <c r="AV30" i="1"/>
  <c r="AW30" i="1" s="1"/>
  <c r="AV31" i="1"/>
  <c r="AJ35" i="1"/>
  <c r="AJ36" i="1"/>
  <c r="AW36" i="1" s="1"/>
  <c r="BA36" i="1" s="1"/>
  <c r="AV38" i="1"/>
  <c r="AW38" i="1" s="1"/>
  <c r="AV39" i="1"/>
  <c r="AJ43" i="1"/>
  <c r="AW43" i="1" s="1"/>
  <c r="AX43" i="1" s="1"/>
  <c r="AJ44" i="1"/>
  <c r="AV46" i="1"/>
  <c r="AW46" i="1" s="1"/>
  <c r="AV47" i="1"/>
  <c r="AW47" i="1" s="1"/>
  <c r="AJ51" i="1"/>
  <c r="AW51" i="1" s="1"/>
  <c r="AX51" i="1" s="1"/>
  <c r="AJ52" i="1"/>
  <c r="AW52" i="1" s="1"/>
  <c r="BA52" i="1" s="1"/>
  <c r="AV54" i="1"/>
  <c r="AW54" i="1" s="1"/>
  <c r="AV55" i="1"/>
  <c r="AV58" i="1"/>
  <c r="AJ61" i="1"/>
  <c r="AJ62" i="1"/>
  <c r="AV2" i="1"/>
  <c r="AW2" i="1" s="1"/>
  <c r="BA42" i="1"/>
  <c r="BA32" i="1"/>
  <c r="AX32" i="1"/>
  <c r="AV5" i="1"/>
  <c r="AW5" i="1" s="1"/>
  <c r="AW8" i="1"/>
  <c r="BA51" i="1"/>
  <c r="BA16" i="1"/>
  <c r="BA24" i="1"/>
  <c r="AW62" i="1"/>
  <c r="AV13" i="1"/>
  <c r="AW13" i="1" s="1"/>
  <c r="AV17" i="1"/>
  <c r="AW17" i="1" s="1"/>
  <c r="AV21" i="1"/>
  <c r="AW21" i="1" s="1"/>
  <c r="AV25" i="1"/>
  <c r="AV29" i="1"/>
  <c r="AW29" i="1" s="1"/>
  <c r="AV33" i="1"/>
  <c r="AV37" i="1"/>
  <c r="AW37" i="1" s="1"/>
  <c r="AV41" i="1"/>
  <c r="AW41" i="1" s="1"/>
  <c r="AV45" i="1"/>
  <c r="AW45" i="1" s="1"/>
  <c r="AV49" i="1"/>
  <c r="AW49" i="1" s="1"/>
  <c r="AV53" i="1"/>
  <c r="AW53" i="1" s="1"/>
  <c r="AV11" i="1"/>
  <c r="AJ15" i="1"/>
  <c r="AW15" i="1" s="1"/>
  <c r="AW57" i="1"/>
  <c r="AJ59" i="1"/>
  <c r="AV61" i="1"/>
  <c r="AJ55" i="1"/>
  <c r="AW55" i="1" s="1"/>
  <c r="AV59" i="1"/>
  <c r="BA7" i="1" l="1"/>
  <c r="BA34" i="1"/>
  <c r="AX48" i="1"/>
  <c r="AW10" i="1"/>
  <c r="AW35" i="1"/>
  <c r="AW9" i="1"/>
  <c r="AW58" i="1"/>
  <c r="AW39" i="1"/>
  <c r="AX39" i="1" s="1"/>
  <c r="AW23" i="1"/>
  <c r="AW26" i="1"/>
  <c r="BA47" i="1"/>
  <c r="AX47" i="1"/>
  <c r="BA43" i="1"/>
  <c r="BA19" i="1"/>
  <c r="AX31" i="1"/>
  <c r="AW6" i="1"/>
  <c r="AW40" i="1"/>
  <c r="BA40" i="1" s="1"/>
  <c r="AW25" i="1"/>
  <c r="BA25" i="1" s="1"/>
  <c r="AW44" i="1"/>
  <c r="BA44" i="1" s="1"/>
  <c r="AW12" i="1"/>
  <c r="AX12" i="1" s="1"/>
  <c r="AX3" i="1"/>
  <c r="BA3" i="1"/>
  <c r="BA39" i="1"/>
  <c r="BA23" i="1"/>
  <c r="AX23" i="1"/>
  <c r="AX54" i="1"/>
  <c r="BA54" i="1"/>
  <c r="AX46" i="1"/>
  <c r="BA46" i="1"/>
  <c r="AX38" i="1"/>
  <c r="BA38" i="1"/>
  <c r="BA30" i="1"/>
  <c r="AX30" i="1"/>
  <c r="AX22" i="1"/>
  <c r="BA22" i="1"/>
  <c r="BA14" i="1"/>
  <c r="AX14" i="1"/>
  <c r="AW11" i="1"/>
  <c r="AX40" i="1"/>
  <c r="AW27" i="1"/>
  <c r="AW50" i="1"/>
  <c r="AW18" i="1"/>
  <c r="AW33" i="1"/>
  <c r="BA33" i="1" s="1"/>
  <c r="AX52" i="1"/>
  <c r="AX44" i="1"/>
  <c r="AX36" i="1"/>
  <c r="AX28" i="1"/>
  <c r="AX20" i="1"/>
  <c r="AW61" i="1"/>
  <c r="AX61" i="1" s="1"/>
  <c r="AW4" i="1"/>
  <c r="BA29" i="1"/>
  <c r="AX29" i="1"/>
  <c r="AX13" i="1"/>
  <c r="BA13" i="1"/>
  <c r="BA41" i="1"/>
  <c r="AX41" i="1"/>
  <c r="AX25" i="1"/>
  <c r="BA53" i="1"/>
  <c r="AX53" i="1"/>
  <c r="BA37" i="1"/>
  <c r="AX37" i="1"/>
  <c r="BA21" i="1"/>
  <c r="AX21" i="1"/>
  <c r="BA5" i="1"/>
  <c r="AX5" i="1"/>
  <c r="BA49" i="1"/>
  <c r="AX49" i="1"/>
  <c r="BA17" i="1"/>
  <c r="AX17" i="1"/>
  <c r="AW59" i="1"/>
  <c r="BA58" i="1"/>
  <c r="AX58" i="1"/>
  <c r="AX11" i="1"/>
  <c r="BA11" i="1"/>
  <c r="BA8" i="1"/>
  <c r="AX8" i="1"/>
  <c r="AX55" i="1"/>
  <c r="BA55" i="1"/>
  <c r="AX57" i="1"/>
  <c r="BA57" i="1"/>
  <c r="BA62" i="1"/>
  <c r="AX62" i="1"/>
  <c r="BA12" i="1"/>
  <c r="BA56" i="1"/>
  <c r="AX56" i="1"/>
  <c r="AX15" i="1"/>
  <c r="BA15" i="1"/>
  <c r="BA60" i="1"/>
  <c r="AX60" i="1"/>
  <c r="BA45" i="1"/>
  <c r="AX45" i="1"/>
  <c r="BA2" i="1"/>
  <c r="AX2" i="1"/>
  <c r="AX10" i="1" l="1"/>
  <c r="BA10" i="1"/>
  <c r="BA26" i="1"/>
  <c r="AX26" i="1"/>
  <c r="AX9" i="1"/>
  <c r="BA9" i="1"/>
  <c r="AX35" i="1"/>
  <c r="BA35" i="1"/>
  <c r="BA6" i="1"/>
  <c r="AX6" i="1"/>
  <c r="AX33" i="1"/>
  <c r="BA61" i="1"/>
  <c r="BA18" i="1"/>
  <c r="AX18" i="1"/>
  <c r="BA27" i="1"/>
  <c r="AX27" i="1"/>
  <c r="AX4" i="1"/>
  <c r="BA4" i="1"/>
  <c r="BA50" i="1"/>
  <c r="AX50" i="1"/>
  <c r="AX59" i="1"/>
  <c r="BA5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<sst xmlns="http://schemas.openxmlformats.org/spreadsheetml/2006/main" count="908" uniqueCount="162">
  <si>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</si>
  <si>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</si>
  <si>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</si>
  <si>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</si>
  <si>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</si>
  <si>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</si>
  <si>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</si>
  <si>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</si>
  <si>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</si>
  <si>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</si>
  <si>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</si>
  <si>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</si>
  <si>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</si>
  <si>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</si>
  <si>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</si>
  <si>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</si>
  <si>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</si>
  <si>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</si>
  <si>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</si>
  <si>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</si>
  <si>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</si>
  <si>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</si>
  <si>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</si>
  <si>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</si>
  <si>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</si>
  <si>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</si>
  <si>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</si>
  <si>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</si>
  <si>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</si>
  <si>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</si>
  <si>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</si>
  <si>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</si>
  <si>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</si>
  <si>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</si>
  <si>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</si>
  <si>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</si>
  <si>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</si>
  <si>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</si>
  <si>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</si>
  <si>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</si>
  <si>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</si>
  <si>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</si>
  <si>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</si>
  <si>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</si>
  <si>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</si>
  <si>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</si>
  <si>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</si>
  <si>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</si>
  <si>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</si>
  <si>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</si>
  <si>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</si>
  <si>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</si>
  <si>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</si>
  <si>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</si>
  <si>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</si>
  <si>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</si>
  <si>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</si>
  <si>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Simply Comfy</t>
    <phoneticPr fontId="8" type="noConversion"/>
  </si>
  <si>
    <t>100% polyester 85gsm Microfiber Sheets</t>
    <phoneticPr fontId="8" type="noConversion"/>
  </si>
  <si>
    <t>100% polyester MF sheets, VZB packaging, Z hem, 1" elastic</t>
    <phoneticPr fontId="8" type="noConversion"/>
  </si>
  <si>
    <t>100% polyester, Solid</t>
    <phoneticPr fontId="8" type="noConversion"/>
  </si>
  <si>
    <t>TWIN: 66X96"/21x30"(2)/39X75"+13"</t>
  </si>
  <si>
    <t xml:space="preserve">Bright White </t>
    <phoneticPr fontId="8" type="noConversion"/>
  </si>
  <si>
    <t>Set</t>
  </si>
  <si>
    <t>Normal</t>
  </si>
  <si>
    <t>6302.32.2040</t>
  </si>
  <si>
    <t>Serta Simply Comfy MF SS</t>
    <phoneticPr fontId="8" type="noConversion"/>
  </si>
  <si>
    <t>FULL: 81X96"/21x30"(4)/54X75"+13"</t>
  </si>
  <si>
    <t>QUEEN: 90x102"/21x30"(4)/60x80"+16"</t>
  </si>
  <si>
    <t>KING: 108x102"/21x40"(4)/78x80"+16"</t>
  </si>
  <si>
    <t>C-KING: 108x102"/21x40"(4)/72x84"+16"</t>
  </si>
  <si>
    <t xml:space="preserve">Black </t>
  </si>
  <si>
    <t>Castlerock</t>
  </si>
  <si>
    <t>100% polyester 85gsm Microfiber Sheets</t>
    <phoneticPr fontId="8" type="noConversion"/>
  </si>
  <si>
    <t>100% polyester 85gsm Microfiber Sheets</t>
    <phoneticPr fontId="8" type="noConversion"/>
  </si>
  <si>
    <t>100% polyester MF sheets, VZB packaging, Z hem, 1" elastic</t>
    <phoneticPr fontId="8" type="noConversion"/>
  </si>
  <si>
    <t>100% polyester, Solid</t>
    <phoneticPr fontId="8" type="noConversion"/>
  </si>
  <si>
    <t>Simply Comfy</t>
    <phoneticPr fontId="8" type="noConversion"/>
  </si>
  <si>
    <t>Serta Simply Comfy MF SS</t>
    <phoneticPr fontId="8" type="noConversion"/>
  </si>
  <si>
    <t>Charcoal Gray</t>
  </si>
  <si>
    <t>SH20-0574</t>
  </si>
  <si>
    <t>SH20-0575</t>
  </si>
  <si>
    <t>SH20-0576</t>
  </si>
  <si>
    <t>SH20-0577</t>
  </si>
  <si>
    <t>Serta Simply Comfy MF SS</t>
    <phoneticPr fontId="8" type="noConversion"/>
  </si>
  <si>
    <t>SH20-0578</t>
  </si>
  <si>
    <t>Quiet Gray</t>
  </si>
  <si>
    <t>SH20-0579</t>
  </si>
  <si>
    <t>SH20-0580</t>
  </si>
  <si>
    <t>SH20-0581</t>
  </si>
  <si>
    <t>SH20-0582</t>
  </si>
  <si>
    <t>SH20-0583</t>
  </si>
  <si>
    <t>Sargasso Sea</t>
  </si>
  <si>
    <t>SH20-0584</t>
  </si>
  <si>
    <t>SH20-0585</t>
  </si>
  <si>
    <t>SH20-0586</t>
  </si>
  <si>
    <t>SH20-0587</t>
  </si>
  <si>
    <t>SH20-0588</t>
  </si>
  <si>
    <t>Rose Smoke</t>
  </si>
  <si>
    <t>SH20-0589</t>
  </si>
  <si>
    <t>SH20-0590</t>
  </si>
  <si>
    <t>SH20-0591</t>
  </si>
  <si>
    <t>SH20-0592</t>
  </si>
  <si>
    <t>SH20-0593</t>
  </si>
  <si>
    <t>Flint Stone</t>
  </si>
  <si>
    <t>SH20-0594</t>
  </si>
  <si>
    <t>SH20-0595</t>
  </si>
  <si>
    <t>SH20-0596</t>
  </si>
  <si>
    <t>SH20-0597</t>
  </si>
  <si>
    <t>SH20-0598</t>
  </si>
  <si>
    <t>Navy Peony</t>
  </si>
  <si>
    <t>SH20-0599</t>
  </si>
  <si>
    <t>SH20-0600</t>
  </si>
  <si>
    <t>SH20-0601</t>
  </si>
  <si>
    <t>SH20-0602</t>
  </si>
  <si>
    <t>SH20-0603</t>
  </si>
  <si>
    <t>Pale Mauve</t>
  </si>
  <si>
    <t>SH20-0604</t>
  </si>
  <si>
    <t>SH20-0605</t>
  </si>
  <si>
    <t>SH20-0606</t>
  </si>
  <si>
    <t>SH20-0607</t>
  </si>
  <si>
    <t>SH20-0608</t>
  </si>
  <si>
    <t xml:space="preserve">Nirvana </t>
  </si>
  <si>
    <t>SH20-0609</t>
  </si>
  <si>
    <t>SH20-0610</t>
  </si>
  <si>
    <t>SH20-0611</t>
  </si>
  <si>
    <t>SH20-0612</t>
  </si>
  <si>
    <t>SH20-0613</t>
  </si>
  <si>
    <t>Pageant Blue</t>
  </si>
  <si>
    <t>SH20-0614</t>
  </si>
  <si>
    <t>SH20-0615</t>
  </si>
  <si>
    <t>SH20-0616</t>
  </si>
  <si>
    <t>SH20-0617</t>
  </si>
  <si>
    <t>SH20-0618</t>
  </si>
  <si>
    <t>Oatmeal</t>
  </si>
  <si>
    <t>SH20-0619</t>
  </si>
  <si>
    <t>SH20-0620</t>
  </si>
  <si>
    <t>SH20-0621</t>
  </si>
  <si>
    <t>SH20-0622</t>
  </si>
  <si>
    <t>100% polyester MF sheets, VZB packaging, Z hem, 1" elastic</t>
    <phoneticPr fontId="8" type="noConversion"/>
  </si>
  <si>
    <t>SH20-0623</t>
  </si>
  <si>
    <t>Antique White</t>
  </si>
  <si>
    <t>SH20-0624</t>
  </si>
  <si>
    <t>SH20-0625</t>
  </si>
  <si>
    <t>SH20-0626</t>
  </si>
  <si>
    <t>SH20-0627</t>
  </si>
  <si>
    <t>SH20-0628</t>
  </si>
  <si>
    <t>PILLOWCASE</t>
  </si>
  <si>
    <t>100% polyester 85gsm Microfiber Pillowcases</t>
    <phoneticPr fontId="8" type="noConversion"/>
  </si>
  <si>
    <t>Serta Simply Comfy PC</t>
    <phoneticPr fontId="8" type="noConversion"/>
  </si>
  <si>
    <t>100% polyester MF Pillowcases, VZB packaging, single needle hem</t>
    <phoneticPr fontId="8" type="noConversion"/>
  </si>
  <si>
    <t>SPC: 21x30"(2)</t>
  </si>
  <si>
    <t>SH21-0629</t>
    <phoneticPr fontId="8" type="noConversion"/>
  </si>
  <si>
    <t>Pair</t>
  </si>
  <si>
    <t>6302.32.2020</t>
  </si>
  <si>
    <t>KPC: 21x40"(2)</t>
    <phoneticPr fontId="8" type="noConversion"/>
  </si>
  <si>
    <t>SH21-0630</t>
  </si>
  <si>
    <t>Simply Comfy</t>
    <phoneticPr fontId="8" type="noConversion"/>
  </si>
  <si>
    <t>SH21-0631</t>
  </si>
  <si>
    <t>SH21-0632</t>
  </si>
  <si>
    <t>SH21-0633</t>
  </si>
  <si>
    <t>SH21-0634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</si>
</sst>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5" fillId="0" borderId="2" xfId="0" applyFont="1" applyFill="1" applyBorder="1"/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0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0" fontId="5" fillId="9" borderId="2" xfId="4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4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Brand%2085gsm%20Microfiber%20Sheets%2007-02-2025%20Commitment%20JAN%202025%20Projec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JAN"/>
      <sheetName val="Internal Commitment"/>
      <sheetName val="CHN 04-09-2025"/>
      <sheetName val="ValueSelect"/>
      <sheetName val="Data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62"/>
  <sheetViews>
    <sheetView tabSelected="1" topLeftCell="A42" zoomScale="85" zoomScaleNormal="85" workbookViewId="0">
      <selection activeCell="D60" sqref="D60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10.28515625" style="2" customWidth="1"/>
    <col min="5" max="5" width="6.85546875" style="2" customWidth="1"/>
    <col min="6" max="6" width="16.5703125" style="2" customWidth="1"/>
    <col min="7" max="7" width="18.140625" style="2" customWidth="1"/>
    <col min="8" max="8" width="15.140625" style="2" customWidth="1"/>
    <col min="9" max="9" width="43.7109375" style="2" customWidth="1"/>
    <col min="10" max="10" width="24.5703125" style="2" customWidth="1"/>
    <col min="11" max="11" width="64.85546875" style="2" customWidth="1"/>
    <col min="12" max="12" width="20.85546875" style="2" customWidth="1"/>
    <col min="13" max="13" width="37.42578125" style="2" customWidth="1"/>
    <col min="14" max="14" width="19.28515625" style="2" customWidth="1"/>
    <col min="15" max="15" width="6.140625" style="2" customWidth="1"/>
    <col min="16" max="16" width="14.42578125" style="2" customWidth="1"/>
    <col min="17" max="17" width="15.85546875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2" customWidth="1"/>
    <col min="24" max="24" width="8.7109375" style="52" customWidth="1"/>
    <col min="25" max="25" width="7.140625" style="52" customWidth="1"/>
    <col min="26" max="26" width="9" style="53" customWidth="1"/>
    <col min="27" max="27" width="6.28515625" style="54" customWidth="1"/>
    <col min="28" max="28" width="10" style="55" customWidth="1"/>
    <col min="29" max="29" width="10" style="53" customWidth="1"/>
    <col min="30" max="30" width="9.85546875" style="54" customWidth="1"/>
    <col min="31" max="31" width="7.85546875" style="2" customWidth="1"/>
    <col min="32" max="32" width="9.5703125" style="3" customWidth="1"/>
    <col min="33" max="33" width="15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11.14062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ht="15" customHeight="1" x14ac:dyDescent="0.25">
      <c r="A2" s="30">
        <v>123</v>
      </c>
      <c r="B2" s="31"/>
      <c r="C2" s="31"/>
      <c r="D2" s="31"/>
      <c r="E2" s="28" t="s">
        <v>54</v>
      </c>
      <c r="F2" s="28" t="s">
        <v>55</v>
      </c>
      <c r="G2" s="28" t="s">
        <v>56</v>
      </c>
      <c r="H2" s="29" t="s">
        <v>57</v>
      </c>
      <c r="I2" s="28" t="s">
        <v>58</v>
      </c>
      <c r="J2" s="28" t="s">
        <v>66</v>
      </c>
      <c r="K2" s="30" t="s">
        <v>75</v>
      </c>
      <c r="L2" s="31" t="s">
        <v>60</v>
      </c>
      <c r="M2" s="28" t="s">
        <v>61</v>
      </c>
      <c r="N2" s="28" t="s">
        <v>79</v>
      </c>
      <c r="O2" s="28"/>
      <c r="P2" s="32" t="s">
        <v>80</v>
      </c>
      <c r="Q2" s="28"/>
      <c r="R2" s="28"/>
      <c r="S2" s="28" t="s">
        <v>63</v>
      </c>
      <c r="T2" s="33">
        <v>3.57</v>
      </c>
      <c r="U2" s="34">
        <v>3.68</v>
      </c>
      <c r="V2" s="28" t="s">
        <v>64</v>
      </c>
      <c r="W2" s="35">
        <v>30</v>
      </c>
      <c r="X2" s="35">
        <v>25</v>
      </c>
      <c r="Y2" s="35">
        <v>32</v>
      </c>
      <c r="Z2" s="36">
        <v>4.3600000000000003</v>
      </c>
      <c r="AA2" s="37">
        <v>4</v>
      </c>
      <c r="AB2" s="38">
        <f>IF(W2="","",W2*X2*Y2/1000000)</f>
        <v>2.4E-2</v>
      </c>
      <c r="AC2" s="36">
        <v>56</v>
      </c>
      <c r="AD2" s="39">
        <f>IF(AA2="","",AC2/AB2*AA2)</f>
        <v>9333.3333333333339</v>
      </c>
      <c r="AE2" s="40">
        <v>3500</v>
      </c>
      <c r="AF2" s="41">
        <f>IF(ISERROR(AE2/AD2),"",AE2/AD2)</f>
        <v>0.375</v>
      </c>
      <c r="AG2" s="28" t="s">
        <v>65</v>
      </c>
      <c r="AH2" s="42">
        <v>0.41399999999999998</v>
      </c>
      <c r="AI2" s="41">
        <f>IF(ISERROR(U2*AH2),"",U2*AH2)</f>
        <v>1.52352</v>
      </c>
      <c r="AJ2" s="41">
        <f>IF(ISERROR(U2+AF2+AI2),"",U2+AF2+AI2)</f>
        <v>5.5785199999999993</v>
      </c>
      <c r="AK2" s="43">
        <v>0</v>
      </c>
      <c r="AL2" s="41">
        <f t="shared" ref="AL2:AL9" si="0">IF(ISERROR(AY2*AK2),"",AY2*AK2)</f>
        <v>0</v>
      </c>
      <c r="AM2" s="43">
        <v>0</v>
      </c>
      <c r="AN2" s="41">
        <f t="shared" ref="AN2:AN9" si="1">IF(ISERROR(AY2*AM2),"",AY2*AM2)</f>
        <v>0</v>
      </c>
      <c r="AO2" s="43">
        <v>5.5E-2</v>
      </c>
      <c r="AP2" s="41">
        <f>IF(ISERROR(AY2*AO2),"",AY2*AO2)</f>
        <v>0.41525000000000001</v>
      </c>
      <c r="AQ2" s="43">
        <v>0</v>
      </c>
      <c r="AR2" s="41">
        <f>IF(ISERROR(U2*AQ2),"",U2*AQ2)</f>
        <v>0</v>
      </c>
      <c r="AS2" s="44">
        <v>0</v>
      </c>
      <c r="AT2" s="43">
        <v>0</v>
      </c>
      <c r="AU2" s="41">
        <f>IF(ISERROR(AY2*AT2),"",AY2*AT2)</f>
        <v>0</v>
      </c>
      <c r="AV2" s="41">
        <f>IF(ISERROR(AL2+AN2+AP2+AR2+AU2),"",AL2+AN2+AP2+AR2+AU2)</f>
        <v>0.41525000000000001</v>
      </c>
      <c r="AW2" s="41">
        <f t="shared" ref="AW2:AW9" si="2">IF(ISERROR(AJ2+AV2),"",AJ2+AV2)</f>
        <v>5.9937699999999996</v>
      </c>
      <c r="AX2" s="45">
        <f t="shared" ref="AX2:AX57" si="3">IF(ISERROR((AY2-AW2)/AY2),"",(AY2-AW2)/AY2)</f>
        <v>0.20612317880794706</v>
      </c>
      <c r="AY2" s="6">
        <v>7.55</v>
      </c>
      <c r="AZ2" s="37"/>
      <c r="BA2" s="41">
        <f>IF(ISERROR(AW2*AZ2),"",AW2*AZ2)</f>
        <v>0</v>
      </c>
      <c r="BB2" s="41">
        <f>IF(ISERROR(AY2*AZ2),"",AY2*AZ2)</f>
        <v>0</v>
      </c>
    </row>
    <row r="3" spans="1:54" ht="15" customHeight="1" x14ac:dyDescent="0.25">
      <c r="A3" s="30">
        <v>124</v>
      </c>
      <c r="B3" s="31"/>
      <c r="C3" s="31"/>
      <c r="D3" s="31"/>
      <c r="E3" s="28" t="s">
        <v>54</v>
      </c>
      <c r="F3" s="28" t="s">
        <v>55</v>
      </c>
      <c r="G3" s="28" t="s">
        <v>56</v>
      </c>
      <c r="H3" s="29" t="s">
        <v>57</v>
      </c>
      <c r="I3" s="28" t="s">
        <v>58</v>
      </c>
      <c r="J3" s="28" t="s">
        <v>66</v>
      </c>
      <c r="K3" s="30" t="s">
        <v>59</v>
      </c>
      <c r="L3" s="31" t="s">
        <v>60</v>
      </c>
      <c r="M3" s="28" t="s">
        <v>67</v>
      </c>
      <c r="N3" s="28" t="s">
        <v>79</v>
      </c>
      <c r="O3" s="28"/>
      <c r="P3" s="32" t="s">
        <v>81</v>
      </c>
      <c r="Q3" s="28"/>
      <c r="R3" s="28"/>
      <c r="S3" s="28" t="s">
        <v>63</v>
      </c>
      <c r="T3" s="33">
        <v>4.37</v>
      </c>
      <c r="U3" s="34">
        <v>4.5</v>
      </c>
      <c r="V3" s="28" t="s">
        <v>64</v>
      </c>
      <c r="W3" s="35">
        <v>30</v>
      </c>
      <c r="X3" s="35">
        <v>25</v>
      </c>
      <c r="Y3" s="35">
        <v>36</v>
      </c>
      <c r="Z3" s="36">
        <v>6.17</v>
      </c>
      <c r="AA3" s="37">
        <v>4</v>
      </c>
      <c r="AB3" s="38">
        <f t="shared" ref="AB3:AB6" si="4">IF(W3="","",W3*X3*Y3/1000000)</f>
        <v>2.7E-2</v>
      </c>
      <c r="AC3" s="36">
        <v>56</v>
      </c>
      <c r="AD3" s="39">
        <f t="shared" ref="AD3:AD6" si="5">IF(AA3="","",AC3/AB3*AA3)</f>
        <v>8296.2962962962956</v>
      </c>
      <c r="AE3" s="40">
        <v>3500</v>
      </c>
      <c r="AF3" s="41">
        <f t="shared" ref="AF3:AF6" si="6">IF(ISERROR(AE3/AD3),"",AE3/AD3)</f>
        <v>0.42187500000000006</v>
      </c>
      <c r="AG3" s="28" t="s">
        <v>65</v>
      </c>
      <c r="AH3" s="42">
        <v>0.41399999999999998</v>
      </c>
      <c r="AI3" s="41">
        <f t="shared" ref="AI3:AI6" si="7">IF(ISERROR(U3*AH3),"",U3*AH3)</f>
        <v>1.863</v>
      </c>
      <c r="AJ3" s="41">
        <f t="shared" ref="AJ3:AJ6" si="8">IF(ISERROR(U3+AF3+AI3),"",U3+AF3+AI3)</f>
        <v>6.7848749999999995</v>
      </c>
      <c r="AK3" s="43">
        <v>0</v>
      </c>
      <c r="AL3" s="41">
        <f t="shared" si="0"/>
        <v>0</v>
      </c>
      <c r="AM3" s="43">
        <v>0</v>
      </c>
      <c r="AN3" s="41">
        <f t="shared" si="1"/>
        <v>0</v>
      </c>
      <c r="AO3" s="43">
        <v>5.5E-2</v>
      </c>
      <c r="AP3" s="41">
        <f t="shared" ref="AP3:AP6" si="9">IF(ISERROR(AY3*AO3),"",AY3*AO3)</f>
        <v>0.50600000000000001</v>
      </c>
      <c r="AQ3" s="43">
        <v>0</v>
      </c>
      <c r="AR3" s="41">
        <f t="shared" ref="AR3:AR6" si="10">IF(ISERROR(U3*AQ3),"",U3*AQ3)</f>
        <v>0</v>
      </c>
      <c r="AS3" s="44">
        <v>0</v>
      </c>
      <c r="AT3" s="43">
        <v>0</v>
      </c>
      <c r="AU3" s="41">
        <f t="shared" ref="AU3:AU6" si="11">IF(ISERROR(AY3*AT3),"",AY3*AT3)</f>
        <v>0</v>
      </c>
      <c r="AV3" s="41">
        <f t="shared" ref="AV3:AV6" si="12">IF(ISERROR(AL3+AN3+AP3+AR3+AU3),"",AL3+AN3+AP3+AR3+AU3)</f>
        <v>0.50600000000000001</v>
      </c>
      <c r="AW3" s="41">
        <f t="shared" si="2"/>
        <v>7.2908749999999998</v>
      </c>
      <c r="AX3" s="45">
        <f t="shared" si="3"/>
        <v>0.2075135869565217</v>
      </c>
      <c r="AY3" s="6">
        <v>9.1999999999999993</v>
      </c>
      <c r="AZ3" s="37"/>
      <c r="BA3" s="41">
        <f t="shared" ref="BA3:BA6" si="13">IF(ISERROR(AW3*AZ3),"",AW3*AZ3)</f>
        <v>0</v>
      </c>
      <c r="BB3" s="41">
        <f t="shared" ref="BB3:BB6" si="14">IF(ISERROR(AY3*AZ3),"",AY3*AZ3)</f>
        <v>0</v>
      </c>
    </row>
    <row r="4" spans="1:54" ht="15" customHeight="1" x14ac:dyDescent="0.25">
      <c r="A4" s="30">
        <v>125</v>
      </c>
      <c r="B4" s="31"/>
      <c r="C4" s="31"/>
      <c r="D4" s="31"/>
      <c r="E4" s="28" t="s">
        <v>54</v>
      </c>
      <c r="F4" s="28" t="s">
        <v>55</v>
      </c>
      <c r="G4" s="28" t="s">
        <v>56</v>
      </c>
      <c r="H4" s="29" t="s">
        <v>57</v>
      </c>
      <c r="I4" s="28" t="s">
        <v>58</v>
      </c>
      <c r="J4" s="28" t="s">
        <v>66</v>
      </c>
      <c r="K4" s="30" t="s">
        <v>59</v>
      </c>
      <c r="L4" s="31" t="s">
        <v>60</v>
      </c>
      <c r="M4" s="28" t="s">
        <v>68</v>
      </c>
      <c r="N4" s="28" t="s">
        <v>79</v>
      </c>
      <c r="O4" s="28"/>
      <c r="P4" s="32" t="s">
        <v>82</v>
      </c>
      <c r="Q4" s="28"/>
      <c r="R4" s="28"/>
      <c r="S4" s="28" t="s">
        <v>63</v>
      </c>
      <c r="T4" s="33">
        <v>4.8499999999999996</v>
      </c>
      <c r="U4" s="34">
        <v>5</v>
      </c>
      <c r="V4" s="28" t="s">
        <v>64</v>
      </c>
      <c r="W4" s="35">
        <v>30</v>
      </c>
      <c r="X4" s="35">
        <v>25</v>
      </c>
      <c r="Y4" s="35">
        <v>40</v>
      </c>
      <c r="Z4" s="36">
        <v>7.04</v>
      </c>
      <c r="AA4" s="37">
        <v>4</v>
      </c>
      <c r="AB4" s="38">
        <f t="shared" si="4"/>
        <v>0.03</v>
      </c>
      <c r="AC4" s="36">
        <v>56</v>
      </c>
      <c r="AD4" s="39">
        <f t="shared" si="5"/>
        <v>7466.666666666667</v>
      </c>
      <c r="AE4" s="40">
        <v>3500</v>
      </c>
      <c r="AF4" s="41">
        <f t="shared" si="6"/>
        <v>0.46875</v>
      </c>
      <c r="AG4" s="28" t="s">
        <v>65</v>
      </c>
      <c r="AH4" s="42">
        <v>0.41399999999999998</v>
      </c>
      <c r="AI4" s="41">
        <f t="shared" si="7"/>
        <v>2.0699999999999998</v>
      </c>
      <c r="AJ4" s="41">
        <f t="shared" si="8"/>
        <v>7.5387500000000003</v>
      </c>
      <c r="AK4" s="43">
        <v>0</v>
      </c>
      <c r="AL4" s="41">
        <f t="shared" si="0"/>
        <v>0</v>
      </c>
      <c r="AM4" s="43">
        <v>0</v>
      </c>
      <c r="AN4" s="41">
        <f t="shared" si="1"/>
        <v>0</v>
      </c>
      <c r="AO4" s="43">
        <v>5.5E-2</v>
      </c>
      <c r="AP4" s="41">
        <f t="shared" si="9"/>
        <v>0.5665</v>
      </c>
      <c r="AQ4" s="43">
        <v>0</v>
      </c>
      <c r="AR4" s="41">
        <f t="shared" si="10"/>
        <v>0</v>
      </c>
      <c r="AS4" s="44">
        <v>0</v>
      </c>
      <c r="AT4" s="43">
        <v>0</v>
      </c>
      <c r="AU4" s="41">
        <f t="shared" si="11"/>
        <v>0</v>
      </c>
      <c r="AV4" s="41">
        <f t="shared" si="12"/>
        <v>0.5665</v>
      </c>
      <c r="AW4" s="41">
        <f t="shared" si="2"/>
        <v>8.1052499999999998</v>
      </c>
      <c r="AX4" s="45">
        <f t="shared" si="3"/>
        <v>0.21308252427184474</v>
      </c>
      <c r="AY4" s="6">
        <v>10.3</v>
      </c>
      <c r="AZ4" s="37"/>
      <c r="BA4" s="41">
        <f t="shared" si="13"/>
        <v>0</v>
      </c>
      <c r="BB4" s="41">
        <f t="shared" si="14"/>
        <v>0</v>
      </c>
    </row>
    <row r="5" spans="1:54" ht="15" customHeight="1" x14ac:dyDescent="0.25">
      <c r="A5" s="30">
        <v>126</v>
      </c>
      <c r="B5" s="31"/>
      <c r="C5" s="31"/>
      <c r="D5" s="31"/>
      <c r="E5" s="28" t="s">
        <v>54</v>
      </c>
      <c r="F5" s="28" t="s">
        <v>55</v>
      </c>
      <c r="G5" s="28" t="s">
        <v>56</v>
      </c>
      <c r="H5" s="29" t="s">
        <v>57</v>
      </c>
      <c r="I5" s="28" t="s">
        <v>58</v>
      </c>
      <c r="J5" s="28" t="s">
        <v>66</v>
      </c>
      <c r="K5" s="30" t="s">
        <v>59</v>
      </c>
      <c r="L5" s="31" t="s">
        <v>60</v>
      </c>
      <c r="M5" s="28" t="s">
        <v>69</v>
      </c>
      <c r="N5" s="28" t="s">
        <v>79</v>
      </c>
      <c r="O5" s="28"/>
      <c r="P5" s="32" t="s">
        <v>83</v>
      </c>
      <c r="Q5" s="28"/>
      <c r="R5" s="28"/>
      <c r="S5" s="28" t="s">
        <v>63</v>
      </c>
      <c r="T5" s="33">
        <v>5.61</v>
      </c>
      <c r="U5" s="34">
        <v>5.78</v>
      </c>
      <c r="V5" s="28" t="s">
        <v>64</v>
      </c>
      <c r="W5" s="35">
        <v>30</v>
      </c>
      <c r="X5" s="35">
        <v>25</v>
      </c>
      <c r="Y5" s="35">
        <v>44</v>
      </c>
      <c r="Z5" s="36">
        <v>8.3699999999999992</v>
      </c>
      <c r="AA5" s="37">
        <v>4</v>
      </c>
      <c r="AB5" s="38">
        <f t="shared" si="4"/>
        <v>3.3000000000000002E-2</v>
      </c>
      <c r="AC5" s="36">
        <v>56</v>
      </c>
      <c r="AD5" s="39">
        <f t="shared" si="5"/>
        <v>6787.878787878788</v>
      </c>
      <c r="AE5" s="40">
        <v>3500</v>
      </c>
      <c r="AF5" s="41">
        <f t="shared" si="6"/>
        <v>0.515625</v>
      </c>
      <c r="AG5" s="28" t="s">
        <v>65</v>
      </c>
      <c r="AH5" s="42">
        <v>0.41399999999999998</v>
      </c>
      <c r="AI5" s="41">
        <f t="shared" si="7"/>
        <v>2.3929200000000002</v>
      </c>
      <c r="AJ5" s="41">
        <f t="shared" si="8"/>
        <v>8.6885450000000013</v>
      </c>
      <c r="AK5" s="43">
        <v>0</v>
      </c>
      <c r="AL5" s="41">
        <f t="shared" si="0"/>
        <v>0</v>
      </c>
      <c r="AM5" s="43">
        <v>0</v>
      </c>
      <c r="AN5" s="41">
        <f t="shared" si="1"/>
        <v>0</v>
      </c>
      <c r="AO5" s="43">
        <v>5.5E-2</v>
      </c>
      <c r="AP5" s="41">
        <f t="shared" si="9"/>
        <v>0.66</v>
      </c>
      <c r="AQ5" s="43">
        <v>0</v>
      </c>
      <c r="AR5" s="41">
        <f t="shared" si="10"/>
        <v>0</v>
      </c>
      <c r="AS5" s="44">
        <v>0</v>
      </c>
      <c r="AT5" s="43">
        <v>0</v>
      </c>
      <c r="AU5" s="41">
        <f t="shared" si="11"/>
        <v>0</v>
      </c>
      <c r="AV5" s="41">
        <f t="shared" si="12"/>
        <v>0.66</v>
      </c>
      <c r="AW5" s="41">
        <f t="shared" si="2"/>
        <v>9.3485450000000014</v>
      </c>
      <c r="AX5" s="45">
        <f t="shared" si="3"/>
        <v>0.2209545833333332</v>
      </c>
      <c r="AY5" s="6">
        <v>12</v>
      </c>
      <c r="AZ5" s="37"/>
      <c r="BA5" s="41">
        <f t="shared" si="13"/>
        <v>0</v>
      </c>
      <c r="BB5" s="41">
        <f t="shared" si="14"/>
        <v>0</v>
      </c>
    </row>
    <row r="6" spans="1:54" ht="15" customHeight="1" x14ac:dyDescent="0.25">
      <c r="A6" s="30">
        <v>127</v>
      </c>
      <c r="B6" s="31"/>
      <c r="C6" s="31"/>
      <c r="D6" s="31"/>
      <c r="E6" s="28" t="s">
        <v>54</v>
      </c>
      <c r="F6" s="28" t="s">
        <v>55</v>
      </c>
      <c r="G6" s="28" t="s">
        <v>56</v>
      </c>
      <c r="H6" s="29" t="s">
        <v>57</v>
      </c>
      <c r="I6" s="28" t="s">
        <v>58</v>
      </c>
      <c r="J6" s="28" t="s">
        <v>84</v>
      </c>
      <c r="K6" s="30" t="s">
        <v>59</v>
      </c>
      <c r="L6" s="31" t="s">
        <v>60</v>
      </c>
      <c r="M6" s="28" t="s">
        <v>70</v>
      </c>
      <c r="N6" s="28" t="s">
        <v>79</v>
      </c>
      <c r="O6" s="28"/>
      <c r="P6" s="32" t="s">
        <v>85</v>
      </c>
      <c r="Q6" s="31"/>
      <c r="R6" s="31"/>
      <c r="S6" s="28" t="s">
        <v>63</v>
      </c>
      <c r="T6" s="33">
        <v>5.7</v>
      </c>
      <c r="U6" s="34">
        <v>5.88</v>
      </c>
      <c r="V6" s="28" t="s">
        <v>64</v>
      </c>
      <c r="W6" s="46">
        <v>30</v>
      </c>
      <c r="X6" s="46">
        <v>25</v>
      </c>
      <c r="Y6" s="46">
        <v>44</v>
      </c>
      <c r="Z6" s="47">
        <v>8.3699999999999992</v>
      </c>
      <c r="AA6" s="37">
        <v>4</v>
      </c>
      <c r="AB6" s="48">
        <f t="shared" si="4"/>
        <v>3.3000000000000002E-2</v>
      </c>
      <c r="AC6" s="36">
        <v>56</v>
      </c>
      <c r="AD6" s="39">
        <f t="shared" si="5"/>
        <v>6787.878787878788</v>
      </c>
      <c r="AE6" s="40">
        <v>3500</v>
      </c>
      <c r="AF6" s="49">
        <f t="shared" si="6"/>
        <v>0.515625</v>
      </c>
      <c r="AG6" s="31" t="s">
        <v>65</v>
      </c>
      <c r="AH6" s="42">
        <v>0.41399999999999998</v>
      </c>
      <c r="AI6" s="41">
        <f t="shared" si="7"/>
        <v>2.43432</v>
      </c>
      <c r="AJ6" s="41">
        <f t="shared" si="8"/>
        <v>8.8299450000000004</v>
      </c>
      <c r="AK6" s="43">
        <v>0</v>
      </c>
      <c r="AL6" s="49">
        <f t="shared" si="0"/>
        <v>0</v>
      </c>
      <c r="AM6" s="43">
        <v>0</v>
      </c>
      <c r="AN6" s="49">
        <f t="shared" si="1"/>
        <v>0</v>
      </c>
      <c r="AO6" s="43">
        <v>5.5E-2</v>
      </c>
      <c r="AP6" s="41">
        <f t="shared" si="9"/>
        <v>0.66</v>
      </c>
      <c r="AQ6" s="43">
        <v>0</v>
      </c>
      <c r="AR6" s="41">
        <f t="shared" si="10"/>
        <v>0</v>
      </c>
      <c r="AS6" s="44">
        <v>0</v>
      </c>
      <c r="AT6" s="43">
        <v>0</v>
      </c>
      <c r="AU6" s="41">
        <f t="shared" si="11"/>
        <v>0</v>
      </c>
      <c r="AV6" s="41">
        <f t="shared" si="12"/>
        <v>0.66</v>
      </c>
      <c r="AW6" s="49">
        <f t="shared" si="2"/>
        <v>9.4899450000000005</v>
      </c>
      <c r="AX6" s="50">
        <f t="shared" si="3"/>
        <v>0.20917124999999995</v>
      </c>
      <c r="AY6" s="6">
        <v>12</v>
      </c>
      <c r="AZ6" s="5"/>
      <c r="BA6" s="41">
        <f t="shared" si="13"/>
        <v>0</v>
      </c>
      <c r="BB6" s="41">
        <f t="shared" si="14"/>
        <v>0</v>
      </c>
    </row>
    <row r="7" spans="1:54" ht="15" customHeight="1" x14ac:dyDescent="0.25">
      <c r="A7" s="30">
        <v>128</v>
      </c>
      <c r="B7" s="31"/>
      <c r="C7" s="31"/>
      <c r="D7" s="31"/>
      <c r="E7" s="28" t="s">
        <v>54</v>
      </c>
      <c r="F7" s="28" t="s">
        <v>55</v>
      </c>
      <c r="G7" s="28" t="s">
        <v>56</v>
      </c>
      <c r="H7" s="29" t="s">
        <v>57</v>
      </c>
      <c r="I7" s="28" t="s">
        <v>58</v>
      </c>
      <c r="J7" s="28" t="s">
        <v>66</v>
      </c>
      <c r="K7" s="30" t="s">
        <v>75</v>
      </c>
      <c r="L7" s="31" t="s">
        <v>60</v>
      </c>
      <c r="M7" s="28" t="s">
        <v>61</v>
      </c>
      <c r="N7" s="28" t="s">
        <v>86</v>
      </c>
      <c r="O7" s="28"/>
      <c r="P7" s="32" t="s">
        <v>87</v>
      </c>
      <c r="Q7" s="28"/>
      <c r="R7" s="28"/>
      <c r="S7" s="28" t="s">
        <v>63</v>
      </c>
      <c r="T7" s="33">
        <v>3.57</v>
      </c>
      <c r="U7" s="34">
        <v>3.68</v>
      </c>
      <c r="V7" s="28" t="s">
        <v>64</v>
      </c>
      <c r="W7" s="35">
        <v>30</v>
      </c>
      <c r="X7" s="35">
        <v>25</v>
      </c>
      <c r="Y7" s="35">
        <v>32</v>
      </c>
      <c r="Z7" s="36">
        <v>4.3600000000000003</v>
      </c>
      <c r="AA7" s="37">
        <v>4</v>
      </c>
      <c r="AB7" s="38">
        <f>IF(W7="","",W7*X7*Y7/1000000)</f>
        <v>2.4E-2</v>
      </c>
      <c r="AC7" s="36">
        <v>56</v>
      </c>
      <c r="AD7" s="39">
        <f>IF(AA7="","",AC7/AB7*AA7)</f>
        <v>9333.3333333333339</v>
      </c>
      <c r="AE7" s="40">
        <v>3500</v>
      </c>
      <c r="AF7" s="41">
        <f>IF(ISERROR(AE7/AD7),"",AE7/AD7)</f>
        <v>0.375</v>
      </c>
      <c r="AG7" s="28" t="s">
        <v>65</v>
      </c>
      <c r="AH7" s="42">
        <v>0.41399999999999998</v>
      </c>
      <c r="AI7" s="41">
        <f>IF(ISERROR(U7*AH7),"",U7*AH7)</f>
        <v>1.52352</v>
      </c>
      <c r="AJ7" s="41">
        <f>IF(ISERROR(U7+AF7+AI7),"",U7+AF7+AI7)</f>
        <v>5.5785199999999993</v>
      </c>
      <c r="AK7" s="43">
        <v>0</v>
      </c>
      <c r="AL7" s="41">
        <f t="shared" si="0"/>
        <v>0</v>
      </c>
      <c r="AM7" s="43">
        <v>0</v>
      </c>
      <c r="AN7" s="41">
        <f t="shared" si="1"/>
        <v>0</v>
      </c>
      <c r="AO7" s="43">
        <v>5.5E-2</v>
      </c>
      <c r="AP7" s="41">
        <f>IF(ISERROR(AY7*AO7),"",AY7*AO7)</f>
        <v>0.41525000000000001</v>
      </c>
      <c r="AQ7" s="43">
        <v>0</v>
      </c>
      <c r="AR7" s="41">
        <f>IF(ISERROR(U7*AQ7),"",U7*AQ7)</f>
        <v>0</v>
      </c>
      <c r="AS7" s="44">
        <v>0</v>
      </c>
      <c r="AT7" s="43">
        <v>0</v>
      </c>
      <c r="AU7" s="41">
        <f>IF(ISERROR(AY7*AT7),"",AY7*AT7)</f>
        <v>0</v>
      </c>
      <c r="AV7" s="41">
        <f>IF(ISERROR(AL7+AN7+AP7+AR7+AU7),"",AL7+AN7+AP7+AR7+AU7)</f>
        <v>0.41525000000000001</v>
      </c>
      <c r="AW7" s="41">
        <f t="shared" si="2"/>
        <v>5.9937699999999996</v>
      </c>
      <c r="AX7" s="45">
        <f t="shared" si="3"/>
        <v>0.20612317880794706</v>
      </c>
      <c r="AY7" s="6">
        <v>7.55</v>
      </c>
      <c r="AZ7" s="37"/>
      <c r="BA7" s="41">
        <f>IF(ISERROR(AW7*AZ7),"",AW7*AZ7)</f>
        <v>0</v>
      </c>
      <c r="BB7" s="41">
        <f>IF(ISERROR(AY7*AZ7),"",AY7*AZ7)</f>
        <v>0</v>
      </c>
    </row>
    <row r="8" spans="1:54" ht="15" customHeight="1" x14ac:dyDescent="0.25">
      <c r="A8" s="30">
        <v>129</v>
      </c>
      <c r="B8" s="31"/>
      <c r="C8" s="31"/>
      <c r="D8" s="31"/>
      <c r="E8" s="28" t="s">
        <v>54</v>
      </c>
      <c r="F8" s="28" t="s">
        <v>55</v>
      </c>
      <c r="G8" s="28" t="s">
        <v>56</v>
      </c>
      <c r="H8" s="29" t="s">
        <v>57</v>
      </c>
      <c r="I8" s="28" t="s">
        <v>58</v>
      </c>
      <c r="J8" s="28" t="s">
        <v>66</v>
      </c>
      <c r="K8" s="30" t="s">
        <v>59</v>
      </c>
      <c r="L8" s="31" t="s">
        <v>60</v>
      </c>
      <c r="M8" s="28" t="s">
        <v>67</v>
      </c>
      <c r="N8" s="28" t="s">
        <v>86</v>
      </c>
      <c r="O8" s="28"/>
      <c r="P8" s="32" t="s">
        <v>88</v>
      </c>
      <c r="Q8" s="28"/>
      <c r="R8" s="28"/>
      <c r="S8" s="28" t="s">
        <v>63</v>
      </c>
      <c r="T8" s="33">
        <v>4.37</v>
      </c>
      <c r="U8" s="34">
        <v>4.5</v>
      </c>
      <c r="V8" s="28" t="s">
        <v>64</v>
      </c>
      <c r="W8" s="35">
        <v>30</v>
      </c>
      <c r="X8" s="35">
        <v>25</v>
      </c>
      <c r="Y8" s="35">
        <v>36</v>
      </c>
      <c r="Z8" s="36">
        <v>6.17</v>
      </c>
      <c r="AA8" s="37">
        <v>4</v>
      </c>
      <c r="AB8" s="38">
        <f t="shared" ref="AB8:AB11" si="15">IF(W8="","",W8*X8*Y8/1000000)</f>
        <v>2.7E-2</v>
      </c>
      <c r="AC8" s="36">
        <v>56</v>
      </c>
      <c r="AD8" s="39">
        <f t="shared" ref="AD8:AD11" si="16">IF(AA8="","",AC8/AB8*AA8)</f>
        <v>8296.2962962962956</v>
      </c>
      <c r="AE8" s="40">
        <v>3500</v>
      </c>
      <c r="AF8" s="41">
        <f t="shared" ref="AF8:AF11" si="17">IF(ISERROR(AE8/AD8),"",AE8/AD8)</f>
        <v>0.42187500000000006</v>
      </c>
      <c r="AG8" s="28" t="s">
        <v>65</v>
      </c>
      <c r="AH8" s="42">
        <v>0.41399999999999998</v>
      </c>
      <c r="AI8" s="41">
        <f t="shared" ref="AI8:AI11" si="18">IF(ISERROR(U8*AH8),"",U8*AH8)</f>
        <v>1.863</v>
      </c>
      <c r="AJ8" s="41">
        <f t="shared" ref="AJ8:AJ11" si="19">IF(ISERROR(U8+AF8+AI8),"",U8+AF8+AI8)</f>
        <v>6.7848749999999995</v>
      </c>
      <c r="AK8" s="43">
        <v>0</v>
      </c>
      <c r="AL8" s="41">
        <f t="shared" si="0"/>
        <v>0</v>
      </c>
      <c r="AM8" s="43">
        <v>0</v>
      </c>
      <c r="AN8" s="41">
        <f t="shared" si="1"/>
        <v>0</v>
      </c>
      <c r="AO8" s="43">
        <v>5.5E-2</v>
      </c>
      <c r="AP8" s="41">
        <f t="shared" ref="AP8:AP11" si="20">IF(ISERROR(AY8*AO8),"",AY8*AO8)</f>
        <v>0.50600000000000001</v>
      </c>
      <c r="AQ8" s="43">
        <v>0</v>
      </c>
      <c r="AR8" s="41">
        <f t="shared" ref="AR8:AR11" si="21">IF(ISERROR(U8*AQ8),"",U8*AQ8)</f>
        <v>0</v>
      </c>
      <c r="AS8" s="44">
        <v>0</v>
      </c>
      <c r="AT8" s="43">
        <v>0</v>
      </c>
      <c r="AU8" s="41">
        <f t="shared" ref="AU8:AU11" si="22">IF(ISERROR(AY8*AT8),"",AY8*AT8)</f>
        <v>0</v>
      </c>
      <c r="AV8" s="41">
        <f t="shared" ref="AV8:AV11" si="23">IF(ISERROR(AL8+AN8+AP8+AR8+AU8),"",AL8+AN8+AP8+AR8+AU8)</f>
        <v>0.50600000000000001</v>
      </c>
      <c r="AW8" s="41">
        <f t="shared" si="2"/>
        <v>7.2908749999999998</v>
      </c>
      <c r="AX8" s="45">
        <f t="shared" si="3"/>
        <v>0.2075135869565217</v>
      </c>
      <c r="AY8" s="6">
        <v>9.1999999999999993</v>
      </c>
      <c r="AZ8" s="37"/>
      <c r="BA8" s="41">
        <f t="shared" ref="BA8:BA11" si="24">IF(ISERROR(AW8*AZ8),"",AW8*AZ8)</f>
        <v>0</v>
      </c>
      <c r="BB8" s="41">
        <f t="shared" ref="BB8:BB11" si="25">IF(ISERROR(AY8*AZ8),"",AY8*AZ8)</f>
        <v>0</v>
      </c>
    </row>
    <row r="9" spans="1:54" ht="15" customHeight="1" x14ac:dyDescent="0.25">
      <c r="A9" s="30">
        <v>130</v>
      </c>
      <c r="B9" s="31"/>
      <c r="C9" s="31"/>
      <c r="D9" s="31"/>
      <c r="E9" s="28" t="s">
        <v>54</v>
      </c>
      <c r="F9" s="28" t="s">
        <v>55</v>
      </c>
      <c r="G9" s="28" t="s">
        <v>56</v>
      </c>
      <c r="H9" s="29" t="s">
        <v>57</v>
      </c>
      <c r="I9" s="28" t="s">
        <v>58</v>
      </c>
      <c r="J9" s="28" t="s">
        <v>66</v>
      </c>
      <c r="K9" s="30" t="s">
        <v>59</v>
      </c>
      <c r="L9" s="31" t="s">
        <v>60</v>
      </c>
      <c r="M9" s="28" t="s">
        <v>68</v>
      </c>
      <c r="N9" s="28" t="s">
        <v>86</v>
      </c>
      <c r="O9" s="28"/>
      <c r="P9" s="32" t="s">
        <v>89</v>
      </c>
      <c r="Q9" s="28"/>
      <c r="R9" s="28"/>
      <c r="S9" s="28" t="s">
        <v>63</v>
      </c>
      <c r="T9" s="33">
        <v>4.8499999999999996</v>
      </c>
      <c r="U9" s="34">
        <v>5</v>
      </c>
      <c r="V9" s="28" t="s">
        <v>64</v>
      </c>
      <c r="W9" s="35">
        <v>30</v>
      </c>
      <c r="X9" s="35">
        <v>25</v>
      </c>
      <c r="Y9" s="35">
        <v>40</v>
      </c>
      <c r="Z9" s="36">
        <v>7.04</v>
      </c>
      <c r="AA9" s="37">
        <v>4</v>
      </c>
      <c r="AB9" s="38">
        <f t="shared" si="15"/>
        <v>0.03</v>
      </c>
      <c r="AC9" s="36">
        <v>56</v>
      </c>
      <c r="AD9" s="39">
        <f t="shared" si="16"/>
        <v>7466.666666666667</v>
      </c>
      <c r="AE9" s="40">
        <v>3500</v>
      </c>
      <c r="AF9" s="41">
        <f t="shared" si="17"/>
        <v>0.46875</v>
      </c>
      <c r="AG9" s="28" t="s">
        <v>65</v>
      </c>
      <c r="AH9" s="42">
        <v>0.41399999999999998</v>
      </c>
      <c r="AI9" s="41">
        <f t="shared" si="18"/>
        <v>2.0699999999999998</v>
      </c>
      <c r="AJ9" s="41">
        <f t="shared" si="19"/>
        <v>7.5387500000000003</v>
      </c>
      <c r="AK9" s="43">
        <v>0</v>
      </c>
      <c r="AL9" s="41">
        <f t="shared" si="0"/>
        <v>0</v>
      </c>
      <c r="AM9" s="43">
        <v>0</v>
      </c>
      <c r="AN9" s="41">
        <f t="shared" si="1"/>
        <v>0</v>
      </c>
      <c r="AO9" s="43">
        <v>5.5E-2</v>
      </c>
      <c r="AP9" s="41">
        <f t="shared" si="20"/>
        <v>0.5665</v>
      </c>
      <c r="AQ9" s="43">
        <v>0</v>
      </c>
      <c r="AR9" s="41">
        <f t="shared" si="21"/>
        <v>0</v>
      </c>
      <c r="AS9" s="44">
        <v>0</v>
      </c>
      <c r="AT9" s="43">
        <v>0</v>
      </c>
      <c r="AU9" s="41">
        <f t="shared" si="22"/>
        <v>0</v>
      </c>
      <c r="AV9" s="41">
        <f t="shared" si="23"/>
        <v>0.5665</v>
      </c>
      <c r="AW9" s="41">
        <f t="shared" si="2"/>
        <v>8.1052499999999998</v>
      </c>
      <c r="AX9" s="45">
        <f t="shared" si="3"/>
        <v>0.21308252427184474</v>
      </c>
      <c r="AY9" s="6">
        <v>10.3</v>
      </c>
      <c r="AZ9" s="37"/>
      <c r="BA9" s="41">
        <f t="shared" si="24"/>
        <v>0</v>
      </c>
      <c r="BB9" s="41">
        <f t="shared" si="25"/>
        <v>0</v>
      </c>
    </row>
    <row r="10" spans="1:54" ht="15" customHeight="1" x14ac:dyDescent="0.25">
      <c r="A10" s="30">
        <v>131</v>
      </c>
      <c r="B10" s="31"/>
      <c r="C10" s="31"/>
      <c r="D10" s="31"/>
      <c r="E10" s="28" t="s">
        <v>54</v>
      </c>
      <c r="F10" s="28" t="s">
        <v>55</v>
      </c>
      <c r="G10" s="28" t="s">
        <v>56</v>
      </c>
      <c r="H10" s="29" t="s">
        <v>57</v>
      </c>
      <c r="I10" s="28" t="s">
        <v>58</v>
      </c>
      <c r="J10" s="28" t="s">
        <v>66</v>
      </c>
      <c r="K10" s="30" t="s">
        <v>59</v>
      </c>
      <c r="L10" s="31" t="s">
        <v>60</v>
      </c>
      <c r="M10" s="28" t="s">
        <v>69</v>
      </c>
      <c r="N10" s="28" t="s">
        <v>86</v>
      </c>
      <c r="O10" s="28"/>
      <c r="P10" s="32" t="s">
        <v>90</v>
      </c>
      <c r="Q10" s="28"/>
      <c r="R10" s="28"/>
      <c r="S10" s="28" t="s">
        <v>63</v>
      </c>
      <c r="T10" s="33">
        <v>5.61</v>
      </c>
      <c r="U10" s="34">
        <v>5.78</v>
      </c>
      <c r="V10" s="28" t="s">
        <v>64</v>
      </c>
      <c r="W10" s="35">
        <v>30</v>
      </c>
      <c r="X10" s="35">
        <v>25</v>
      </c>
      <c r="Y10" s="35">
        <v>44</v>
      </c>
      <c r="Z10" s="36">
        <v>8.3699999999999992</v>
      </c>
      <c r="AA10" s="37">
        <v>4</v>
      </c>
      <c r="AB10" s="38">
        <f t="shared" si="15"/>
        <v>3.3000000000000002E-2</v>
      </c>
      <c r="AC10" s="36">
        <v>56</v>
      </c>
      <c r="AD10" s="39">
        <f t="shared" si="16"/>
        <v>6787.878787878788</v>
      </c>
      <c r="AE10" s="40">
        <v>3500</v>
      </c>
      <c r="AF10" s="41">
        <f t="shared" si="17"/>
        <v>0.515625</v>
      </c>
      <c r="AG10" s="28" t="s">
        <v>65</v>
      </c>
      <c r="AH10" s="42">
        <v>0.41399999999999998</v>
      </c>
      <c r="AI10" s="41">
        <f t="shared" si="18"/>
        <v>2.3929200000000002</v>
      </c>
      <c r="AJ10" s="41">
        <f t="shared" si="19"/>
        <v>8.6885450000000013</v>
      </c>
      <c r="AK10" s="43">
        <v>0</v>
      </c>
      <c r="AL10" s="41">
        <f t="shared" ref="AL10:AL62" si="26">IF(ISERROR(AY10*AK10),"",AY10*AK10)</f>
        <v>0</v>
      </c>
      <c r="AM10" s="43">
        <v>0</v>
      </c>
      <c r="AN10" s="41">
        <f t="shared" ref="AN10:AN62" si="27">IF(ISERROR(AY10*AM10),"",AY10*AM10)</f>
        <v>0</v>
      </c>
      <c r="AO10" s="43">
        <v>5.5E-2</v>
      </c>
      <c r="AP10" s="41">
        <f t="shared" si="20"/>
        <v>0.66</v>
      </c>
      <c r="AQ10" s="43">
        <v>0</v>
      </c>
      <c r="AR10" s="41">
        <f t="shared" si="21"/>
        <v>0</v>
      </c>
      <c r="AS10" s="44">
        <v>0</v>
      </c>
      <c r="AT10" s="43">
        <v>0</v>
      </c>
      <c r="AU10" s="41">
        <f t="shared" si="22"/>
        <v>0</v>
      </c>
      <c r="AV10" s="41">
        <f t="shared" si="23"/>
        <v>0.66</v>
      </c>
      <c r="AW10" s="41">
        <f t="shared" ref="AW10:AW62" si="28">IF(ISERROR(AJ10+AV10),"",AJ10+AV10)</f>
        <v>9.3485450000000014</v>
      </c>
      <c r="AX10" s="45">
        <f t="shared" si="3"/>
        <v>0.2209545833333332</v>
      </c>
      <c r="AY10" s="6">
        <v>12</v>
      </c>
      <c r="AZ10" s="37"/>
      <c r="BA10" s="41">
        <f t="shared" si="24"/>
        <v>0</v>
      </c>
      <c r="BB10" s="41">
        <f t="shared" si="25"/>
        <v>0</v>
      </c>
    </row>
    <row r="11" spans="1:54" ht="15" customHeight="1" x14ac:dyDescent="0.25">
      <c r="A11" s="30">
        <v>132</v>
      </c>
      <c r="B11" s="31"/>
      <c r="C11" s="31"/>
      <c r="D11" s="31"/>
      <c r="E11" s="28" t="s">
        <v>54</v>
      </c>
      <c r="F11" s="28" t="s">
        <v>55</v>
      </c>
      <c r="G11" s="28" t="s">
        <v>56</v>
      </c>
      <c r="H11" s="29" t="s">
        <v>57</v>
      </c>
      <c r="I11" s="28" t="s">
        <v>73</v>
      </c>
      <c r="J11" s="28" t="s">
        <v>66</v>
      </c>
      <c r="K11" s="30" t="s">
        <v>59</v>
      </c>
      <c r="L11" s="31" t="s">
        <v>60</v>
      </c>
      <c r="M11" s="28" t="s">
        <v>70</v>
      </c>
      <c r="N11" s="28" t="s">
        <v>86</v>
      </c>
      <c r="O11" s="28"/>
      <c r="P11" s="32" t="s">
        <v>91</v>
      </c>
      <c r="Q11" s="31"/>
      <c r="R11" s="31"/>
      <c r="S11" s="28" t="s">
        <v>63</v>
      </c>
      <c r="T11" s="33">
        <v>5.7</v>
      </c>
      <c r="U11" s="34">
        <v>5.88</v>
      </c>
      <c r="V11" s="28" t="s">
        <v>64</v>
      </c>
      <c r="W11" s="46">
        <v>30</v>
      </c>
      <c r="X11" s="46">
        <v>25</v>
      </c>
      <c r="Y11" s="46">
        <v>44</v>
      </c>
      <c r="Z11" s="47">
        <v>8.3699999999999992</v>
      </c>
      <c r="AA11" s="37">
        <v>4</v>
      </c>
      <c r="AB11" s="48">
        <f t="shared" si="15"/>
        <v>3.3000000000000002E-2</v>
      </c>
      <c r="AC11" s="36">
        <v>56</v>
      </c>
      <c r="AD11" s="39">
        <f t="shared" si="16"/>
        <v>6787.878787878788</v>
      </c>
      <c r="AE11" s="40">
        <v>3500</v>
      </c>
      <c r="AF11" s="49">
        <f t="shared" si="17"/>
        <v>0.515625</v>
      </c>
      <c r="AG11" s="31" t="s">
        <v>65</v>
      </c>
      <c r="AH11" s="42">
        <v>0.41399999999999998</v>
      </c>
      <c r="AI11" s="41">
        <f t="shared" si="18"/>
        <v>2.43432</v>
      </c>
      <c r="AJ11" s="41">
        <f t="shared" si="19"/>
        <v>8.8299450000000004</v>
      </c>
      <c r="AK11" s="43">
        <v>0</v>
      </c>
      <c r="AL11" s="49">
        <f t="shared" si="26"/>
        <v>0</v>
      </c>
      <c r="AM11" s="43">
        <v>0</v>
      </c>
      <c r="AN11" s="49">
        <f t="shared" si="27"/>
        <v>0</v>
      </c>
      <c r="AO11" s="43">
        <v>5.5E-2</v>
      </c>
      <c r="AP11" s="41">
        <f t="shared" si="20"/>
        <v>0.66</v>
      </c>
      <c r="AQ11" s="43">
        <v>0</v>
      </c>
      <c r="AR11" s="41">
        <f t="shared" si="21"/>
        <v>0</v>
      </c>
      <c r="AS11" s="44">
        <v>0</v>
      </c>
      <c r="AT11" s="43">
        <v>0</v>
      </c>
      <c r="AU11" s="41">
        <f t="shared" si="22"/>
        <v>0</v>
      </c>
      <c r="AV11" s="41">
        <f t="shared" si="23"/>
        <v>0.66</v>
      </c>
      <c r="AW11" s="49">
        <f t="shared" si="28"/>
        <v>9.4899450000000005</v>
      </c>
      <c r="AX11" s="50">
        <f t="shared" si="3"/>
        <v>0.20917124999999995</v>
      </c>
      <c r="AY11" s="6">
        <v>12</v>
      </c>
      <c r="AZ11" s="5"/>
      <c r="BA11" s="41">
        <f t="shared" si="24"/>
        <v>0</v>
      </c>
      <c r="BB11" s="41">
        <f t="shared" si="25"/>
        <v>0</v>
      </c>
    </row>
    <row r="12" spans="1:54" ht="15" customHeight="1" x14ac:dyDescent="0.25">
      <c r="A12" s="30">
        <v>133</v>
      </c>
      <c r="B12" s="31"/>
      <c r="C12" s="31"/>
      <c r="D12" s="31"/>
      <c r="E12" s="28" t="s">
        <v>54</v>
      </c>
      <c r="F12" s="28" t="s">
        <v>55</v>
      </c>
      <c r="G12" s="28" t="s">
        <v>56</v>
      </c>
      <c r="H12" s="29" t="s">
        <v>57</v>
      </c>
      <c r="I12" s="28" t="s">
        <v>58</v>
      </c>
      <c r="J12" s="28" t="s">
        <v>66</v>
      </c>
      <c r="K12" s="30" t="s">
        <v>59</v>
      </c>
      <c r="L12" s="31" t="s">
        <v>60</v>
      </c>
      <c r="M12" s="28" t="s">
        <v>61</v>
      </c>
      <c r="N12" s="28" t="s">
        <v>92</v>
      </c>
      <c r="O12" s="28"/>
      <c r="P12" s="32" t="s">
        <v>93</v>
      </c>
      <c r="Q12" s="28"/>
      <c r="R12" s="28"/>
      <c r="S12" s="28" t="s">
        <v>63</v>
      </c>
      <c r="T12" s="33">
        <v>3.57</v>
      </c>
      <c r="U12" s="34">
        <v>3.68</v>
      </c>
      <c r="V12" s="28" t="s">
        <v>64</v>
      </c>
      <c r="W12" s="35">
        <v>30</v>
      </c>
      <c r="X12" s="35">
        <v>25</v>
      </c>
      <c r="Y12" s="35">
        <v>32</v>
      </c>
      <c r="Z12" s="36">
        <v>4.3600000000000003</v>
      </c>
      <c r="AA12" s="37">
        <v>4</v>
      </c>
      <c r="AB12" s="38">
        <f>IF(W12="","",W12*X12*Y12/1000000)</f>
        <v>2.4E-2</v>
      </c>
      <c r="AC12" s="36">
        <v>56</v>
      </c>
      <c r="AD12" s="39">
        <f>IF(AA12="","",AC12/AB12*AA12)</f>
        <v>9333.3333333333339</v>
      </c>
      <c r="AE12" s="40">
        <v>3500</v>
      </c>
      <c r="AF12" s="41">
        <f>IF(ISERROR(AE12/AD12),"",AE12/AD12)</f>
        <v>0.375</v>
      </c>
      <c r="AG12" s="28" t="s">
        <v>65</v>
      </c>
      <c r="AH12" s="42">
        <v>0.41399999999999998</v>
      </c>
      <c r="AI12" s="41">
        <f>IF(ISERROR(U12*AH12),"",U12*AH12)</f>
        <v>1.52352</v>
      </c>
      <c r="AJ12" s="41">
        <f>IF(ISERROR(U12+AF12+AI12),"",U12+AF12+AI12)</f>
        <v>5.5785199999999993</v>
      </c>
      <c r="AK12" s="43">
        <v>0</v>
      </c>
      <c r="AL12" s="41">
        <f t="shared" si="26"/>
        <v>0</v>
      </c>
      <c r="AM12" s="43">
        <v>0</v>
      </c>
      <c r="AN12" s="41">
        <f t="shared" si="27"/>
        <v>0</v>
      </c>
      <c r="AO12" s="43">
        <v>5.5E-2</v>
      </c>
      <c r="AP12" s="41">
        <f>IF(ISERROR(AY12*AO12),"",AY12*AO12)</f>
        <v>0.41525000000000001</v>
      </c>
      <c r="AQ12" s="43">
        <v>0</v>
      </c>
      <c r="AR12" s="41">
        <f>IF(ISERROR(U12*AQ12),"",U12*AQ12)</f>
        <v>0</v>
      </c>
      <c r="AS12" s="44">
        <v>0</v>
      </c>
      <c r="AT12" s="43">
        <v>0</v>
      </c>
      <c r="AU12" s="41">
        <f>IF(ISERROR(AY12*AT12),"",AY12*AT12)</f>
        <v>0</v>
      </c>
      <c r="AV12" s="41">
        <f>IF(ISERROR(AL12+AN12+AP12+AR12+AU12),"",AL12+AN12+AP12+AR12+AU12)</f>
        <v>0.41525000000000001</v>
      </c>
      <c r="AW12" s="41">
        <f t="shared" si="28"/>
        <v>5.9937699999999996</v>
      </c>
      <c r="AX12" s="45">
        <f t="shared" si="3"/>
        <v>0.20612317880794706</v>
      </c>
      <c r="AY12" s="6">
        <v>7.55</v>
      </c>
      <c r="AZ12" s="37"/>
      <c r="BA12" s="41">
        <f>IF(ISERROR(AW12*AZ12),"",AW12*AZ12)</f>
        <v>0</v>
      </c>
      <c r="BB12" s="41">
        <f>IF(ISERROR(AY12*AZ12),"",AY12*AZ12)</f>
        <v>0</v>
      </c>
    </row>
    <row r="13" spans="1:54" ht="15" customHeight="1" x14ac:dyDescent="0.25">
      <c r="A13" s="30">
        <v>134</v>
      </c>
      <c r="B13" s="31"/>
      <c r="C13" s="31"/>
      <c r="D13" s="31"/>
      <c r="E13" s="28" t="s">
        <v>54</v>
      </c>
      <c r="F13" s="28" t="s">
        <v>55</v>
      </c>
      <c r="G13" s="28" t="s">
        <v>56</v>
      </c>
      <c r="H13" s="29" t="s">
        <v>57</v>
      </c>
      <c r="I13" s="28" t="s">
        <v>58</v>
      </c>
      <c r="J13" s="28" t="s">
        <v>66</v>
      </c>
      <c r="K13" s="30" t="s">
        <v>59</v>
      </c>
      <c r="L13" s="31" t="s">
        <v>60</v>
      </c>
      <c r="M13" s="28" t="s">
        <v>67</v>
      </c>
      <c r="N13" s="28" t="s">
        <v>92</v>
      </c>
      <c r="O13" s="28"/>
      <c r="P13" s="32" t="s">
        <v>94</v>
      </c>
      <c r="Q13" s="28"/>
      <c r="R13" s="28"/>
      <c r="S13" s="28" t="s">
        <v>63</v>
      </c>
      <c r="T13" s="33">
        <v>4.37</v>
      </c>
      <c r="U13" s="34">
        <v>4.5</v>
      </c>
      <c r="V13" s="28" t="s">
        <v>64</v>
      </c>
      <c r="W13" s="35">
        <v>30</v>
      </c>
      <c r="X13" s="35">
        <v>25</v>
      </c>
      <c r="Y13" s="35">
        <v>36</v>
      </c>
      <c r="Z13" s="36">
        <v>6.17</v>
      </c>
      <c r="AA13" s="37">
        <v>4</v>
      </c>
      <c r="AB13" s="38">
        <f t="shared" ref="AB13:AB16" si="29">IF(W13="","",W13*X13*Y13/1000000)</f>
        <v>2.7E-2</v>
      </c>
      <c r="AC13" s="36">
        <v>56</v>
      </c>
      <c r="AD13" s="39">
        <f t="shared" ref="AD13:AD16" si="30">IF(AA13="","",AC13/AB13*AA13)</f>
        <v>8296.2962962962956</v>
      </c>
      <c r="AE13" s="40">
        <v>3500</v>
      </c>
      <c r="AF13" s="41">
        <f t="shared" ref="AF13:AF16" si="31">IF(ISERROR(AE13/AD13),"",AE13/AD13)</f>
        <v>0.42187500000000006</v>
      </c>
      <c r="AG13" s="28" t="s">
        <v>65</v>
      </c>
      <c r="AH13" s="42">
        <v>0.41399999999999998</v>
      </c>
      <c r="AI13" s="41">
        <f t="shared" ref="AI13:AI16" si="32">IF(ISERROR(U13*AH13),"",U13*AH13)</f>
        <v>1.863</v>
      </c>
      <c r="AJ13" s="41">
        <f t="shared" ref="AJ13:AJ16" si="33">IF(ISERROR(U13+AF13+AI13),"",U13+AF13+AI13)</f>
        <v>6.7848749999999995</v>
      </c>
      <c r="AK13" s="43">
        <v>0</v>
      </c>
      <c r="AL13" s="41">
        <f t="shared" si="26"/>
        <v>0</v>
      </c>
      <c r="AM13" s="43">
        <v>0</v>
      </c>
      <c r="AN13" s="41">
        <f t="shared" si="27"/>
        <v>0</v>
      </c>
      <c r="AO13" s="43">
        <v>5.5E-2</v>
      </c>
      <c r="AP13" s="41">
        <f t="shared" ref="AP13:AP16" si="34">IF(ISERROR(AY13*AO13),"",AY13*AO13)</f>
        <v>0.50600000000000001</v>
      </c>
      <c r="AQ13" s="43">
        <v>0</v>
      </c>
      <c r="AR13" s="41">
        <f t="shared" ref="AR13:AR16" si="35">IF(ISERROR(U13*AQ13),"",U13*AQ13)</f>
        <v>0</v>
      </c>
      <c r="AS13" s="44">
        <v>0</v>
      </c>
      <c r="AT13" s="43">
        <v>0</v>
      </c>
      <c r="AU13" s="41">
        <f t="shared" ref="AU13:AU16" si="36">IF(ISERROR(AY13*AT13),"",AY13*AT13)</f>
        <v>0</v>
      </c>
      <c r="AV13" s="41">
        <f t="shared" ref="AV13:AV16" si="37">IF(ISERROR(AL13+AN13+AP13+AR13+AU13),"",AL13+AN13+AP13+AR13+AU13)</f>
        <v>0.50600000000000001</v>
      </c>
      <c r="AW13" s="41">
        <f t="shared" si="28"/>
        <v>7.2908749999999998</v>
      </c>
      <c r="AX13" s="45">
        <f t="shared" si="3"/>
        <v>0.2075135869565217</v>
      </c>
      <c r="AY13" s="6">
        <v>9.1999999999999993</v>
      </c>
      <c r="AZ13" s="37"/>
      <c r="BA13" s="41">
        <f t="shared" ref="BA13:BA16" si="38">IF(ISERROR(AW13*AZ13),"",AW13*AZ13)</f>
        <v>0</v>
      </c>
      <c r="BB13" s="41">
        <f t="shared" ref="BB13:BB16" si="39">IF(ISERROR(AY13*AZ13),"",AY13*AZ13)</f>
        <v>0</v>
      </c>
    </row>
    <row r="14" spans="1:54" ht="15" customHeight="1" x14ac:dyDescent="0.25">
      <c r="A14" s="30">
        <v>135</v>
      </c>
      <c r="B14" s="31"/>
      <c r="C14" s="31"/>
      <c r="D14" s="31"/>
      <c r="E14" s="28" t="s">
        <v>54</v>
      </c>
      <c r="F14" s="28" t="s">
        <v>55</v>
      </c>
      <c r="G14" s="28" t="s">
        <v>56</v>
      </c>
      <c r="H14" s="29" t="s">
        <v>57</v>
      </c>
      <c r="I14" s="28" t="s">
        <v>58</v>
      </c>
      <c r="J14" s="28" t="s">
        <v>66</v>
      </c>
      <c r="K14" s="30" t="s">
        <v>59</v>
      </c>
      <c r="L14" s="31" t="s">
        <v>60</v>
      </c>
      <c r="M14" s="28" t="s">
        <v>68</v>
      </c>
      <c r="N14" s="28" t="s">
        <v>92</v>
      </c>
      <c r="O14" s="28"/>
      <c r="P14" s="32" t="s">
        <v>95</v>
      </c>
      <c r="Q14" s="28"/>
      <c r="R14" s="28"/>
      <c r="S14" s="28" t="s">
        <v>63</v>
      </c>
      <c r="T14" s="33">
        <v>4.8499999999999996</v>
      </c>
      <c r="U14" s="34">
        <v>5</v>
      </c>
      <c r="V14" s="28" t="s">
        <v>64</v>
      </c>
      <c r="W14" s="35">
        <v>30</v>
      </c>
      <c r="X14" s="35">
        <v>25</v>
      </c>
      <c r="Y14" s="35">
        <v>40</v>
      </c>
      <c r="Z14" s="36">
        <v>7.04</v>
      </c>
      <c r="AA14" s="37">
        <v>4</v>
      </c>
      <c r="AB14" s="38">
        <f t="shared" si="29"/>
        <v>0.03</v>
      </c>
      <c r="AC14" s="36">
        <v>56</v>
      </c>
      <c r="AD14" s="39">
        <f t="shared" si="30"/>
        <v>7466.666666666667</v>
      </c>
      <c r="AE14" s="40">
        <v>3500</v>
      </c>
      <c r="AF14" s="41">
        <f t="shared" si="31"/>
        <v>0.46875</v>
      </c>
      <c r="AG14" s="28" t="s">
        <v>65</v>
      </c>
      <c r="AH14" s="42">
        <v>0.41399999999999998</v>
      </c>
      <c r="AI14" s="41">
        <f t="shared" si="32"/>
        <v>2.0699999999999998</v>
      </c>
      <c r="AJ14" s="41">
        <f t="shared" si="33"/>
        <v>7.5387500000000003</v>
      </c>
      <c r="AK14" s="43">
        <v>0</v>
      </c>
      <c r="AL14" s="41">
        <f t="shared" si="26"/>
        <v>0</v>
      </c>
      <c r="AM14" s="43">
        <v>0</v>
      </c>
      <c r="AN14" s="41">
        <f t="shared" si="27"/>
        <v>0</v>
      </c>
      <c r="AO14" s="43">
        <v>5.5E-2</v>
      </c>
      <c r="AP14" s="41">
        <f t="shared" si="34"/>
        <v>0.5665</v>
      </c>
      <c r="AQ14" s="43">
        <v>0</v>
      </c>
      <c r="AR14" s="41">
        <f t="shared" si="35"/>
        <v>0</v>
      </c>
      <c r="AS14" s="44">
        <v>0</v>
      </c>
      <c r="AT14" s="43">
        <v>0</v>
      </c>
      <c r="AU14" s="41">
        <f t="shared" si="36"/>
        <v>0</v>
      </c>
      <c r="AV14" s="41">
        <f t="shared" si="37"/>
        <v>0.5665</v>
      </c>
      <c r="AW14" s="41">
        <f t="shared" si="28"/>
        <v>8.1052499999999998</v>
      </c>
      <c r="AX14" s="45">
        <f t="shared" si="3"/>
        <v>0.21308252427184474</v>
      </c>
      <c r="AY14" s="6">
        <v>10.3</v>
      </c>
      <c r="AZ14" s="37"/>
      <c r="BA14" s="41">
        <f t="shared" si="38"/>
        <v>0</v>
      </c>
      <c r="BB14" s="41">
        <f t="shared" si="39"/>
        <v>0</v>
      </c>
    </row>
    <row r="15" spans="1:54" ht="15" customHeight="1" x14ac:dyDescent="0.25">
      <c r="A15" s="30">
        <v>136</v>
      </c>
      <c r="B15" s="31"/>
      <c r="C15" s="31"/>
      <c r="D15" s="31"/>
      <c r="E15" s="28" t="s">
        <v>54</v>
      </c>
      <c r="F15" s="28" t="s">
        <v>55</v>
      </c>
      <c r="G15" s="28" t="s">
        <v>56</v>
      </c>
      <c r="H15" s="29" t="s">
        <v>57</v>
      </c>
      <c r="I15" s="28" t="s">
        <v>58</v>
      </c>
      <c r="J15" s="28" t="s">
        <v>66</v>
      </c>
      <c r="K15" s="30" t="s">
        <v>59</v>
      </c>
      <c r="L15" s="31" t="s">
        <v>60</v>
      </c>
      <c r="M15" s="28" t="s">
        <v>69</v>
      </c>
      <c r="N15" s="28" t="s">
        <v>92</v>
      </c>
      <c r="O15" s="28"/>
      <c r="P15" s="32" t="s">
        <v>96</v>
      </c>
      <c r="Q15" s="28"/>
      <c r="R15" s="28"/>
      <c r="S15" s="28" t="s">
        <v>63</v>
      </c>
      <c r="T15" s="33">
        <v>5.61</v>
      </c>
      <c r="U15" s="34">
        <v>5.78</v>
      </c>
      <c r="V15" s="28" t="s">
        <v>64</v>
      </c>
      <c r="W15" s="35">
        <v>30</v>
      </c>
      <c r="X15" s="35">
        <v>25</v>
      </c>
      <c r="Y15" s="35">
        <v>44</v>
      </c>
      <c r="Z15" s="36">
        <v>8.3699999999999992</v>
      </c>
      <c r="AA15" s="37">
        <v>4</v>
      </c>
      <c r="AB15" s="38">
        <f t="shared" si="29"/>
        <v>3.3000000000000002E-2</v>
      </c>
      <c r="AC15" s="36">
        <v>56</v>
      </c>
      <c r="AD15" s="39">
        <f t="shared" si="30"/>
        <v>6787.878787878788</v>
      </c>
      <c r="AE15" s="40">
        <v>3500</v>
      </c>
      <c r="AF15" s="41">
        <f t="shared" si="31"/>
        <v>0.515625</v>
      </c>
      <c r="AG15" s="28" t="s">
        <v>65</v>
      </c>
      <c r="AH15" s="42">
        <v>0.41399999999999998</v>
      </c>
      <c r="AI15" s="41">
        <f t="shared" si="32"/>
        <v>2.3929200000000002</v>
      </c>
      <c r="AJ15" s="41">
        <f t="shared" si="33"/>
        <v>8.6885450000000013</v>
      </c>
      <c r="AK15" s="43">
        <v>0</v>
      </c>
      <c r="AL15" s="41">
        <f t="shared" si="26"/>
        <v>0</v>
      </c>
      <c r="AM15" s="43">
        <v>0</v>
      </c>
      <c r="AN15" s="41">
        <f t="shared" si="27"/>
        <v>0</v>
      </c>
      <c r="AO15" s="43">
        <v>5.5E-2</v>
      </c>
      <c r="AP15" s="41">
        <f t="shared" si="34"/>
        <v>0.66</v>
      </c>
      <c r="AQ15" s="43">
        <v>0</v>
      </c>
      <c r="AR15" s="41">
        <f t="shared" si="35"/>
        <v>0</v>
      </c>
      <c r="AS15" s="44">
        <v>0</v>
      </c>
      <c r="AT15" s="43">
        <v>0</v>
      </c>
      <c r="AU15" s="41">
        <f t="shared" si="36"/>
        <v>0</v>
      </c>
      <c r="AV15" s="41">
        <f t="shared" si="37"/>
        <v>0.66</v>
      </c>
      <c r="AW15" s="41">
        <f t="shared" si="28"/>
        <v>9.3485450000000014</v>
      </c>
      <c r="AX15" s="45">
        <f t="shared" si="3"/>
        <v>0.2209545833333332</v>
      </c>
      <c r="AY15" s="6">
        <v>12</v>
      </c>
      <c r="AZ15" s="37"/>
      <c r="BA15" s="41">
        <f t="shared" si="38"/>
        <v>0</v>
      </c>
      <c r="BB15" s="41">
        <f t="shared" si="39"/>
        <v>0</v>
      </c>
    </row>
    <row r="16" spans="1:54" ht="15" customHeight="1" x14ac:dyDescent="0.25">
      <c r="A16" s="30">
        <v>137</v>
      </c>
      <c r="B16" s="31"/>
      <c r="C16" s="31"/>
      <c r="D16" s="31"/>
      <c r="E16" s="28" t="s">
        <v>54</v>
      </c>
      <c r="F16" s="28" t="s">
        <v>55</v>
      </c>
      <c r="G16" s="28" t="s">
        <v>56</v>
      </c>
      <c r="H16" s="29" t="s">
        <v>77</v>
      </c>
      <c r="I16" s="28" t="s">
        <v>58</v>
      </c>
      <c r="J16" s="28" t="s">
        <v>66</v>
      </c>
      <c r="K16" s="30" t="s">
        <v>59</v>
      </c>
      <c r="L16" s="31" t="s">
        <v>60</v>
      </c>
      <c r="M16" s="28" t="s">
        <v>70</v>
      </c>
      <c r="N16" s="28" t="s">
        <v>92</v>
      </c>
      <c r="O16" s="28"/>
      <c r="P16" s="32" t="s">
        <v>97</v>
      </c>
      <c r="Q16" s="31"/>
      <c r="R16" s="31"/>
      <c r="S16" s="28" t="s">
        <v>63</v>
      </c>
      <c r="T16" s="33">
        <v>5.7</v>
      </c>
      <c r="U16" s="34">
        <v>5.88</v>
      </c>
      <c r="V16" s="28" t="s">
        <v>64</v>
      </c>
      <c r="W16" s="46">
        <v>30</v>
      </c>
      <c r="X16" s="46">
        <v>25</v>
      </c>
      <c r="Y16" s="46">
        <v>44</v>
      </c>
      <c r="Z16" s="47">
        <v>8.3699999999999992</v>
      </c>
      <c r="AA16" s="37">
        <v>4</v>
      </c>
      <c r="AB16" s="48">
        <f t="shared" si="29"/>
        <v>3.3000000000000002E-2</v>
      </c>
      <c r="AC16" s="36">
        <v>56</v>
      </c>
      <c r="AD16" s="39">
        <f t="shared" si="30"/>
        <v>6787.878787878788</v>
      </c>
      <c r="AE16" s="40">
        <v>3500</v>
      </c>
      <c r="AF16" s="49">
        <f t="shared" si="31"/>
        <v>0.515625</v>
      </c>
      <c r="AG16" s="31" t="s">
        <v>65</v>
      </c>
      <c r="AH16" s="42">
        <v>0.41399999999999998</v>
      </c>
      <c r="AI16" s="41">
        <f t="shared" si="32"/>
        <v>2.43432</v>
      </c>
      <c r="AJ16" s="41">
        <f t="shared" si="33"/>
        <v>8.8299450000000004</v>
      </c>
      <c r="AK16" s="43">
        <v>0</v>
      </c>
      <c r="AL16" s="49">
        <f t="shared" si="26"/>
        <v>0</v>
      </c>
      <c r="AM16" s="43">
        <v>0</v>
      </c>
      <c r="AN16" s="49">
        <f t="shared" si="27"/>
        <v>0</v>
      </c>
      <c r="AO16" s="43">
        <v>5.5E-2</v>
      </c>
      <c r="AP16" s="41">
        <f t="shared" si="34"/>
        <v>0.66</v>
      </c>
      <c r="AQ16" s="43">
        <v>0</v>
      </c>
      <c r="AR16" s="41">
        <f t="shared" si="35"/>
        <v>0</v>
      </c>
      <c r="AS16" s="44">
        <v>0</v>
      </c>
      <c r="AT16" s="43">
        <v>0</v>
      </c>
      <c r="AU16" s="41">
        <f t="shared" si="36"/>
        <v>0</v>
      </c>
      <c r="AV16" s="41">
        <f t="shared" si="37"/>
        <v>0.66</v>
      </c>
      <c r="AW16" s="49">
        <f t="shared" si="28"/>
        <v>9.4899450000000005</v>
      </c>
      <c r="AX16" s="50">
        <f t="shared" si="3"/>
        <v>0.20917124999999995</v>
      </c>
      <c r="AY16" s="6">
        <v>12</v>
      </c>
      <c r="AZ16" s="5"/>
      <c r="BA16" s="41">
        <f t="shared" si="38"/>
        <v>0</v>
      </c>
      <c r="BB16" s="41">
        <f t="shared" si="39"/>
        <v>0</v>
      </c>
    </row>
    <row r="17" spans="1:54" ht="15" customHeight="1" x14ac:dyDescent="0.25">
      <c r="A17" s="30">
        <v>138</v>
      </c>
      <c r="B17" s="31"/>
      <c r="C17" s="31"/>
      <c r="D17" s="31"/>
      <c r="E17" s="28" t="s">
        <v>54</v>
      </c>
      <c r="F17" s="28" t="s">
        <v>55</v>
      </c>
      <c r="G17" s="28" t="s">
        <v>56</v>
      </c>
      <c r="H17" s="29" t="s">
        <v>57</v>
      </c>
      <c r="I17" s="28" t="s">
        <v>58</v>
      </c>
      <c r="J17" s="28" t="s">
        <v>66</v>
      </c>
      <c r="K17" s="30" t="s">
        <v>59</v>
      </c>
      <c r="L17" s="31" t="s">
        <v>60</v>
      </c>
      <c r="M17" s="28" t="s">
        <v>61</v>
      </c>
      <c r="N17" s="28" t="s">
        <v>98</v>
      </c>
      <c r="O17" s="28"/>
      <c r="P17" s="32" t="s">
        <v>99</v>
      </c>
      <c r="Q17" s="28"/>
      <c r="R17" s="28"/>
      <c r="S17" s="28" t="s">
        <v>63</v>
      </c>
      <c r="T17" s="33">
        <v>3.57</v>
      </c>
      <c r="U17" s="34">
        <v>3.68</v>
      </c>
      <c r="V17" s="28" t="s">
        <v>64</v>
      </c>
      <c r="W17" s="35">
        <v>30</v>
      </c>
      <c r="X17" s="35">
        <v>25</v>
      </c>
      <c r="Y17" s="35">
        <v>32</v>
      </c>
      <c r="Z17" s="36">
        <v>4.3600000000000003</v>
      </c>
      <c r="AA17" s="37">
        <v>4</v>
      </c>
      <c r="AB17" s="38">
        <f>IF(W17="","",W17*X17*Y17/1000000)</f>
        <v>2.4E-2</v>
      </c>
      <c r="AC17" s="36">
        <v>56</v>
      </c>
      <c r="AD17" s="39">
        <f>IF(AA17="","",AC17/AB17*AA17)</f>
        <v>9333.3333333333339</v>
      </c>
      <c r="AE17" s="40">
        <v>3500</v>
      </c>
      <c r="AF17" s="41">
        <f>IF(ISERROR(AE17/AD17),"",AE17/AD17)</f>
        <v>0.375</v>
      </c>
      <c r="AG17" s="28" t="s">
        <v>65</v>
      </c>
      <c r="AH17" s="42">
        <v>0.41399999999999998</v>
      </c>
      <c r="AI17" s="41">
        <f>IF(ISERROR(U17*AH17),"",U17*AH17)</f>
        <v>1.52352</v>
      </c>
      <c r="AJ17" s="41">
        <f>IF(ISERROR(U17+AF17+AI17),"",U17+AF17+AI17)</f>
        <v>5.5785199999999993</v>
      </c>
      <c r="AK17" s="43">
        <v>0</v>
      </c>
      <c r="AL17" s="41">
        <f t="shared" si="26"/>
        <v>0</v>
      </c>
      <c r="AM17" s="43">
        <v>0</v>
      </c>
      <c r="AN17" s="41">
        <f t="shared" si="27"/>
        <v>0</v>
      </c>
      <c r="AO17" s="43">
        <v>5.5E-2</v>
      </c>
      <c r="AP17" s="41">
        <f>IF(ISERROR(AY17*AO17),"",AY17*AO17)</f>
        <v>0.41525000000000001</v>
      </c>
      <c r="AQ17" s="43">
        <v>0</v>
      </c>
      <c r="AR17" s="41">
        <f>IF(ISERROR(U17*AQ17),"",U17*AQ17)</f>
        <v>0</v>
      </c>
      <c r="AS17" s="44">
        <v>0</v>
      </c>
      <c r="AT17" s="43">
        <v>0</v>
      </c>
      <c r="AU17" s="41">
        <f>IF(ISERROR(AY17*AT17),"",AY17*AT17)</f>
        <v>0</v>
      </c>
      <c r="AV17" s="41">
        <f>IF(ISERROR(AL17+AN17+AP17+AR17+AU17),"",AL17+AN17+AP17+AR17+AU17)</f>
        <v>0.41525000000000001</v>
      </c>
      <c r="AW17" s="41">
        <f t="shared" si="28"/>
        <v>5.9937699999999996</v>
      </c>
      <c r="AX17" s="45">
        <f t="shared" si="3"/>
        <v>0.20612317880794706</v>
      </c>
      <c r="AY17" s="6">
        <v>7.55</v>
      </c>
      <c r="AZ17" s="37"/>
      <c r="BA17" s="41">
        <f>IF(ISERROR(AW17*AZ17),"",AW17*AZ17)</f>
        <v>0</v>
      </c>
      <c r="BB17" s="41">
        <f>IF(ISERROR(AY17*AZ17),"",AY17*AZ17)</f>
        <v>0</v>
      </c>
    </row>
    <row r="18" spans="1:54" ht="15" customHeight="1" x14ac:dyDescent="0.25">
      <c r="A18" s="30">
        <v>139</v>
      </c>
      <c r="B18" s="31"/>
      <c r="C18" s="31"/>
      <c r="D18" s="31"/>
      <c r="E18" s="28" t="s">
        <v>54</v>
      </c>
      <c r="F18" s="28" t="s">
        <v>55</v>
      </c>
      <c r="G18" s="28" t="s">
        <v>56</v>
      </c>
      <c r="H18" s="29" t="s">
        <v>57</v>
      </c>
      <c r="I18" s="28" t="s">
        <v>58</v>
      </c>
      <c r="J18" s="28" t="s">
        <v>66</v>
      </c>
      <c r="K18" s="30" t="s">
        <v>59</v>
      </c>
      <c r="L18" s="31" t="s">
        <v>60</v>
      </c>
      <c r="M18" s="28" t="s">
        <v>67</v>
      </c>
      <c r="N18" s="28" t="s">
        <v>98</v>
      </c>
      <c r="O18" s="28"/>
      <c r="P18" s="32" t="s">
        <v>100</v>
      </c>
      <c r="Q18" s="28"/>
      <c r="R18" s="28"/>
      <c r="S18" s="28" t="s">
        <v>63</v>
      </c>
      <c r="T18" s="33">
        <v>4.37</v>
      </c>
      <c r="U18" s="34">
        <v>4.5</v>
      </c>
      <c r="V18" s="28" t="s">
        <v>64</v>
      </c>
      <c r="W18" s="35">
        <v>30</v>
      </c>
      <c r="X18" s="35">
        <v>25</v>
      </c>
      <c r="Y18" s="35">
        <v>36</v>
      </c>
      <c r="Z18" s="36">
        <v>6.17</v>
      </c>
      <c r="AA18" s="37">
        <v>4</v>
      </c>
      <c r="AB18" s="38">
        <f t="shared" ref="AB18:AB21" si="40">IF(W18="","",W18*X18*Y18/1000000)</f>
        <v>2.7E-2</v>
      </c>
      <c r="AC18" s="36">
        <v>56</v>
      </c>
      <c r="AD18" s="39">
        <f t="shared" ref="AD18:AD21" si="41">IF(AA18="","",AC18/AB18*AA18)</f>
        <v>8296.2962962962956</v>
      </c>
      <c r="AE18" s="40">
        <v>3500</v>
      </c>
      <c r="AF18" s="41">
        <f t="shared" ref="AF18:AF21" si="42">IF(ISERROR(AE18/AD18),"",AE18/AD18)</f>
        <v>0.42187500000000006</v>
      </c>
      <c r="AG18" s="28" t="s">
        <v>65</v>
      </c>
      <c r="AH18" s="42">
        <v>0.41399999999999998</v>
      </c>
      <c r="AI18" s="41">
        <f t="shared" ref="AI18:AI21" si="43">IF(ISERROR(U18*AH18),"",U18*AH18)</f>
        <v>1.863</v>
      </c>
      <c r="AJ18" s="41">
        <f t="shared" ref="AJ18:AJ21" si="44">IF(ISERROR(U18+AF18+AI18),"",U18+AF18+AI18)</f>
        <v>6.7848749999999995</v>
      </c>
      <c r="AK18" s="43">
        <v>0</v>
      </c>
      <c r="AL18" s="41">
        <f t="shared" si="26"/>
        <v>0</v>
      </c>
      <c r="AM18" s="43">
        <v>0</v>
      </c>
      <c r="AN18" s="41">
        <f t="shared" si="27"/>
        <v>0</v>
      </c>
      <c r="AO18" s="43">
        <v>5.5E-2</v>
      </c>
      <c r="AP18" s="41">
        <f t="shared" ref="AP18:AP21" si="45">IF(ISERROR(AY18*AO18),"",AY18*AO18)</f>
        <v>0.50600000000000001</v>
      </c>
      <c r="AQ18" s="43">
        <v>0</v>
      </c>
      <c r="AR18" s="41">
        <f t="shared" ref="AR18:AR21" si="46">IF(ISERROR(U18*AQ18),"",U18*AQ18)</f>
        <v>0</v>
      </c>
      <c r="AS18" s="44">
        <v>0</v>
      </c>
      <c r="AT18" s="43">
        <v>0</v>
      </c>
      <c r="AU18" s="41">
        <f t="shared" ref="AU18:AU21" si="47">IF(ISERROR(AY18*AT18),"",AY18*AT18)</f>
        <v>0</v>
      </c>
      <c r="AV18" s="41">
        <f t="shared" ref="AV18:AV21" si="48">IF(ISERROR(AL18+AN18+AP18+AR18+AU18),"",AL18+AN18+AP18+AR18+AU18)</f>
        <v>0.50600000000000001</v>
      </c>
      <c r="AW18" s="41">
        <f t="shared" si="28"/>
        <v>7.2908749999999998</v>
      </c>
      <c r="AX18" s="45">
        <f t="shared" si="3"/>
        <v>0.2075135869565217</v>
      </c>
      <c r="AY18" s="6">
        <v>9.1999999999999993</v>
      </c>
      <c r="AZ18" s="37"/>
      <c r="BA18" s="41">
        <f t="shared" ref="BA18:BA21" si="49">IF(ISERROR(AW18*AZ18),"",AW18*AZ18)</f>
        <v>0</v>
      </c>
      <c r="BB18" s="41">
        <f t="shared" ref="BB18:BB21" si="50">IF(ISERROR(AY18*AZ18),"",AY18*AZ18)</f>
        <v>0</v>
      </c>
    </row>
    <row r="19" spans="1:54" ht="15" customHeight="1" x14ac:dyDescent="0.25">
      <c r="A19" s="30">
        <v>140</v>
      </c>
      <c r="B19" s="31"/>
      <c r="C19" s="31"/>
      <c r="D19" s="31"/>
      <c r="E19" s="28" t="s">
        <v>54</v>
      </c>
      <c r="F19" s="28" t="s">
        <v>55</v>
      </c>
      <c r="G19" s="28" t="s">
        <v>56</v>
      </c>
      <c r="H19" s="29" t="s">
        <v>57</v>
      </c>
      <c r="I19" s="28" t="s">
        <v>58</v>
      </c>
      <c r="J19" s="28" t="s">
        <v>66</v>
      </c>
      <c r="K19" s="30" t="s">
        <v>59</v>
      </c>
      <c r="L19" s="31" t="s">
        <v>60</v>
      </c>
      <c r="M19" s="28" t="s">
        <v>68</v>
      </c>
      <c r="N19" s="28" t="s">
        <v>98</v>
      </c>
      <c r="O19" s="28"/>
      <c r="P19" s="32" t="s">
        <v>101</v>
      </c>
      <c r="Q19" s="28"/>
      <c r="R19" s="28"/>
      <c r="S19" s="28" t="s">
        <v>63</v>
      </c>
      <c r="T19" s="33">
        <v>4.8499999999999996</v>
      </c>
      <c r="U19" s="34">
        <v>5</v>
      </c>
      <c r="V19" s="28" t="s">
        <v>64</v>
      </c>
      <c r="W19" s="35">
        <v>30</v>
      </c>
      <c r="X19" s="35">
        <v>25</v>
      </c>
      <c r="Y19" s="35">
        <v>40</v>
      </c>
      <c r="Z19" s="36">
        <v>7.04</v>
      </c>
      <c r="AA19" s="37">
        <v>4</v>
      </c>
      <c r="AB19" s="38">
        <f t="shared" si="40"/>
        <v>0.03</v>
      </c>
      <c r="AC19" s="36">
        <v>56</v>
      </c>
      <c r="AD19" s="39">
        <f t="shared" si="41"/>
        <v>7466.666666666667</v>
      </c>
      <c r="AE19" s="40">
        <v>3500</v>
      </c>
      <c r="AF19" s="41">
        <f t="shared" si="42"/>
        <v>0.46875</v>
      </c>
      <c r="AG19" s="28" t="s">
        <v>65</v>
      </c>
      <c r="AH19" s="42">
        <v>0.41399999999999998</v>
      </c>
      <c r="AI19" s="41">
        <f t="shared" si="43"/>
        <v>2.0699999999999998</v>
      </c>
      <c r="AJ19" s="41">
        <f t="shared" si="44"/>
        <v>7.5387500000000003</v>
      </c>
      <c r="AK19" s="43">
        <v>0</v>
      </c>
      <c r="AL19" s="41">
        <f t="shared" si="26"/>
        <v>0</v>
      </c>
      <c r="AM19" s="43">
        <v>0</v>
      </c>
      <c r="AN19" s="41">
        <f t="shared" si="27"/>
        <v>0</v>
      </c>
      <c r="AO19" s="43">
        <v>5.5E-2</v>
      </c>
      <c r="AP19" s="41">
        <f t="shared" si="45"/>
        <v>0.5665</v>
      </c>
      <c r="AQ19" s="43">
        <v>0</v>
      </c>
      <c r="AR19" s="41">
        <f t="shared" si="46"/>
        <v>0</v>
      </c>
      <c r="AS19" s="44">
        <v>0</v>
      </c>
      <c r="AT19" s="43">
        <v>0</v>
      </c>
      <c r="AU19" s="41">
        <f t="shared" si="47"/>
        <v>0</v>
      </c>
      <c r="AV19" s="41">
        <f t="shared" si="48"/>
        <v>0.5665</v>
      </c>
      <c r="AW19" s="41">
        <f t="shared" si="28"/>
        <v>8.1052499999999998</v>
      </c>
      <c r="AX19" s="45">
        <f t="shared" si="3"/>
        <v>0.21308252427184474</v>
      </c>
      <c r="AY19" s="6">
        <v>10.3</v>
      </c>
      <c r="AZ19" s="37"/>
      <c r="BA19" s="41">
        <f t="shared" si="49"/>
        <v>0</v>
      </c>
      <c r="BB19" s="41">
        <f t="shared" si="50"/>
        <v>0</v>
      </c>
    </row>
    <row r="20" spans="1:54" ht="15" customHeight="1" x14ac:dyDescent="0.25">
      <c r="A20" s="30">
        <v>141</v>
      </c>
      <c r="B20" s="31"/>
      <c r="C20" s="31"/>
      <c r="D20" s="31"/>
      <c r="E20" s="28" t="s">
        <v>54</v>
      </c>
      <c r="F20" s="28" t="s">
        <v>55</v>
      </c>
      <c r="G20" s="28" t="s">
        <v>56</v>
      </c>
      <c r="H20" s="29" t="s">
        <v>57</v>
      </c>
      <c r="I20" s="28" t="s">
        <v>58</v>
      </c>
      <c r="J20" s="28" t="s">
        <v>66</v>
      </c>
      <c r="K20" s="30" t="s">
        <v>59</v>
      </c>
      <c r="L20" s="31" t="s">
        <v>76</v>
      </c>
      <c r="M20" s="28" t="s">
        <v>69</v>
      </c>
      <c r="N20" s="28" t="s">
        <v>98</v>
      </c>
      <c r="O20" s="28"/>
      <c r="P20" s="32" t="s">
        <v>102</v>
      </c>
      <c r="Q20" s="28"/>
      <c r="R20" s="28"/>
      <c r="S20" s="28" t="s">
        <v>63</v>
      </c>
      <c r="T20" s="33">
        <v>5.61</v>
      </c>
      <c r="U20" s="34">
        <v>5.78</v>
      </c>
      <c r="V20" s="28" t="s">
        <v>64</v>
      </c>
      <c r="W20" s="35">
        <v>30</v>
      </c>
      <c r="X20" s="35">
        <v>25</v>
      </c>
      <c r="Y20" s="35">
        <v>44</v>
      </c>
      <c r="Z20" s="36">
        <v>8.3699999999999992</v>
      </c>
      <c r="AA20" s="37">
        <v>4</v>
      </c>
      <c r="AB20" s="38">
        <f t="shared" si="40"/>
        <v>3.3000000000000002E-2</v>
      </c>
      <c r="AC20" s="36">
        <v>56</v>
      </c>
      <c r="AD20" s="39">
        <f t="shared" si="41"/>
        <v>6787.878787878788</v>
      </c>
      <c r="AE20" s="40">
        <v>3500</v>
      </c>
      <c r="AF20" s="41">
        <f t="shared" si="42"/>
        <v>0.515625</v>
      </c>
      <c r="AG20" s="28" t="s">
        <v>65</v>
      </c>
      <c r="AH20" s="42">
        <v>0.41399999999999998</v>
      </c>
      <c r="AI20" s="41">
        <f t="shared" si="43"/>
        <v>2.3929200000000002</v>
      </c>
      <c r="AJ20" s="41">
        <f t="shared" si="44"/>
        <v>8.6885450000000013</v>
      </c>
      <c r="AK20" s="43">
        <v>0</v>
      </c>
      <c r="AL20" s="41">
        <f t="shared" si="26"/>
        <v>0</v>
      </c>
      <c r="AM20" s="43">
        <v>0</v>
      </c>
      <c r="AN20" s="41">
        <f t="shared" si="27"/>
        <v>0</v>
      </c>
      <c r="AO20" s="43">
        <v>5.5E-2</v>
      </c>
      <c r="AP20" s="41">
        <f t="shared" si="45"/>
        <v>0.66</v>
      </c>
      <c r="AQ20" s="43">
        <v>0</v>
      </c>
      <c r="AR20" s="41">
        <f t="shared" si="46"/>
        <v>0</v>
      </c>
      <c r="AS20" s="44">
        <v>0</v>
      </c>
      <c r="AT20" s="43">
        <v>0</v>
      </c>
      <c r="AU20" s="41">
        <f t="shared" si="47"/>
        <v>0</v>
      </c>
      <c r="AV20" s="41">
        <f t="shared" si="48"/>
        <v>0.66</v>
      </c>
      <c r="AW20" s="41">
        <f t="shared" si="28"/>
        <v>9.3485450000000014</v>
      </c>
      <c r="AX20" s="45">
        <f t="shared" si="3"/>
        <v>0.2209545833333332</v>
      </c>
      <c r="AY20" s="6">
        <v>12</v>
      </c>
      <c r="AZ20" s="37"/>
      <c r="BA20" s="41">
        <f t="shared" si="49"/>
        <v>0</v>
      </c>
      <c r="BB20" s="41">
        <f t="shared" si="50"/>
        <v>0</v>
      </c>
    </row>
    <row r="21" spans="1:54" ht="15" customHeight="1" x14ac:dyDescent="0.25">
      <c r="A21" s="30">
        <v>142</v>
      </c>
      <c r="B21" s="31"/>
      <c r="C21" s="31"/>
      <c r="D21" s="31"/>
      <c r="E21" s="28" t="s">
        <v>54</v>
      </c>
      <c r="F21" s="28" t="s">
        <v>55</v>
      </c>
      <c r="G21" s="28" t="s">
        <v>56</v>
      </c>
      <c r="H21" s="29" t="s">
        <v>57</v>
      </c>
      <c r="I21" s="28" t="s">
        <v>58</v>
      </c>
      <c r="J21" s="28" t="s">
        <v>66</v>
      </c>
      <c r="K21" s="30" t="s">
        <v>59</v>
      </c>
      <c r="L21" s="31" t="s">
        <v>60</v>
      </c>
      <c r="M21" s="28" t="s">
        <v>70</v>
      </c>
      <c r="N21" s="28" t="s">
        <v>98</v>
      </c>
      <c r="O21" s="28"/>
      <c r="P21" s="32" t="s">
        <v>103</v>
      </c>
      <c r="Q21" s="31"/>
      <c r="R21" s="31"/>
      <c r="S21" s="28" t="s">
        <v>63</v>
      </c>
      <c r="T21" s="33">
        <v>5.7</v>
      </c>
      <c r="U21" s="34">
        <v>5.88</v>
      </c>
      <c r="V21" s="28" t="s">
        <v>64</v>
      </c>
      <c r="W21" s="46">
        <v>30</v>
      </c>
      <c r="X21" s="46">
        <v>25</v>
      </c>
      <c r="Y21" s="46">
        <v>44</v>
      </c>
      <c r="Z21" s="47">
        <v>8.3699999999999992</v>
      </c>
      <c r="AA21" s="37">
        <v>4</v>
      </c>
      <c r="AB21" s="48">
        <f t="shared" si="40"/>
        <v>3.3000000000000002E-2</v>
      </c>
      <c r="AC21" s="36">
        <v>56</v>
      </c>
      <c r="AD21" s="39">
        <f t="shared" si="41"/>
        <v>6787.878787878788</v>
      </c>
      <c r="AE21" s="40">
        <v>3500</v>
      </c>
      <c r="AF21" s="49">
        <f t="shared" si="42"/>
        <v>0.515625</v>
      </c>
      <c r="AG21" s="31" t="s">
        <v>65</v>
      </c>
      <c r="AH21" s="42">
        <v>0.41399999999999998</v>
      </c>
      <c r="AI21" s="41">
        <f t="shared" si="43"/>
        <v>2.43432</v>
      </c>
      <c r="AJ21" s="41">
        <f t="shared" si="44"/>
        <v>8.8299450000000004</v>
      </c>
      <c r="AK21" s="43">
        <v>0</v>
      </c>
      <c r="AL21" s="49">
        <f t="shared" si="26"/>
        <v>0</v>
      </c>
      <c r="AM21" s="43">
        <v>0</v>
      </c>
      <c r="AN21" s="49">
        <f t="shared" si="27"/>
        <v>0</v>
      </c>
      <c r="AO21" s="43">
        <v>5.5E-2</v>
      </c>
      <c r="AP21" s="41">
        <f t="shared" si="45"/>
        <v>0.66</v>
      </c>
      <c r="AQ21" s="43">
        <v>0</v>
      </c>
      <c r="AR21" s="41">
        <f t="shared" si="46"/>
        <v>0</v>
      </c>
      <c r="AS21" s="44">
        <v>0</v>
      </c>
      <c r="AT21" s="43">
        <v>0</v>
      </c>
      <c r="AU21" s="41">
        <f t="shared" si="47"/>
        <v>0</v>
      </c>
      <c r="AV21" s="41">
        <f t="shared" si="48"/>
        <v>0.66</v>
      </c>
      <c r="AW21" s="49">
        <f t="shared" si="28"/>
        <v>9.4899450000000005</v>
      </c>
      <c r="AX21" s="50">
        <f t="shared" si="3"/>
        <v>0.20917124999999995</v>
      </c>
      <c r="AY21" s="6">
        <v>12</v>
      </c>
      <c r="AZ21" s="5"/>
      <c r="BA21" s="41">
        <f t="shared" si="49"/>
        <v>0</v>
      </c>
      <c r="BB21" s="41">
        <f t="shared" si="50"/>
        <v>0</v>
      </c>
    </row>
    <row r="22" spans="1:54" ht="15" customHeight="1" x14ac:dyDescent="0.25">
      <c r="A22" s="30">
        <v>143</v>
      </c>
      <c r="B22" s="31"/>
      <c r="C22" s="31"/>
      <c r="D22" s="31"/>
      <c r="E22" s="28" t="s">
        <v>54</v>
      </c>
      <c r="F22" s="28" t="s">
        <v>55</v>
      </c>
      <c r="G22" s="28" t="s">
        <v>56</v>
      </c>
      <c r="H22" s="29" t="s">
        <v>57</v>
      </c>
      <c r="I22" s="28" t="s">
        <v>58</v>
      </c>
      <c r="J22" s="28" t="s">
        <v>66</v>
      </c>
      <c r="K22" s="30" t="s">
        <v>59</v>
      </c>
      <c r="L22" s="31" t="s">
        <v>60</v>
      </c>
      <c r="M22" s="28" t="s">
        <v>61</v>
      </c>
      <c r="N22" s="28" t="s">
        <v>104</v>
      </c>
      <c r="O22" s="28"/>
      <c r="P22" s="32" t="s">
        <v>105</v>
      </c>
      <c r="Q22" s="28"/>
      <c r="R22" s="28"/>
      <c r="S22" s="28" t="s">
        <v>63</v>
      </c>
      <c r="T22" s="33">
        <v>3.57</v>
      </c>
      <c r="U22" s="34">
        <v>3.68</v>
      </c>
      <c r="V22" s="28" t="s">
        <v>64</v>
      </c>
      <c r="W22" s="35">
        <v>30</v>
      </c>
      <c r="X22" s="35">
        <v>25</v>
      </c>
      <c r="Y22" s="35">
        <v>32</v>
      </c>
      <c r="Z22" s="36">
        <v>4.3600000000000003</v>
      </c>
      <c r="AA22" s="37">
        <v>4</v>
      </c>
      <c r="AB22" s="38">
        <f>IF(W22="","",W22*X22*Y22/1000000)</f>
        <v>2.4E-2</v>
      </c>
      <c r="AC22" s="36">
        <v>56</v>
      </c>
      <c r="AD22" s="39">
        <f>IF(AA22="","",AC22/AB22*AA22)</f>
        <v>9333.3333333333339</v>
      </c>
      <c r="AE22" s="40">
        <v>3500</v>
      </c>
      <c r="AF22" s="41">
        <f>IF(ISERROR(AE22/AD22),"",AE22/AD22)</f>
        <v>0.375</v>
      </c>
      <c r="AG22" s="28" t="s">
        <v>65</v>
      </c>
      <c r="AH22" s="42">
        <v>0.41399999999999998</v>
      </c>
      <c r="AI22" s="41">
        <f>IF(ISERROR(U22*AH22),"",U22*AH22)</f>
        <v>1.52352</v>
      </c>
      <c r="AJ22" s="41">
        <f>IF(ISERROR(U22+AF22+AI22),"",U22+AF22+AI22)</f>
        <v>5.5785199999999993</v>
      </c>
      <c r="AK22" s="43">
        <v>0</v>
      </c>
      <c r="AL22" s="41">
        <f t="shared" si="26"/>
        <v>0</v>
      </c>
      <c r="AM22" s="43">
        <v>0</v>
      </c>
      <c r="AN22" s="41">
        <f t="shared" si="27"/>
        <v>0</v>
      </c>
      <c r="AO22" s="43">
        <v>5.5E-2</v>
      </c>
      <c r="AP22" s="41">
        <f>IF(ISERROR(AY22*AO22),"",AY22*AO22)</f>
        <v>0.41525000000000001</v>
      </c>
      <c r="AQ22" s="43">
        <v>0</v>
      </c>
      <c r="AR22" s="41">
        <f>IF(ISERROR(U22*AQ22),"",U22*AQ22)</f>
        <v>0</v>
      </c>
      <c r="AS22" s="44">
        <v>0</v>
      </c>
      <c r="AT22" s="43">
        <v>0</v>
      </c>
      <c r="AU22" s="41">
        <f>IF(ISERROR(AY22*AT22),"",AY22*AT22)</f>
        <v>0</v>
      </c>
      <c r="AV22" s="41">
        <f>IF(ISERROR(AL22+AN22+AP22+AR22+AU22),"",AL22+AN22+AP22+AR22+AU22)</f>
        <v>0.41525000000000001</v>
      </c>
      <c r="AW22" s="41">
        <f t="shared" si="28"/>
        <v>5.9937699999999996</v>
      </c>
      <c r="AX22" s="45">
        <f t="shared" si="3"/>
        <v>0.20612317880794706</v>
      </c>
      <c r="AY22" s="6">
        <v>7.55</v>
      </c>
      <c r="AZ22" s="37"/>
      <c r="BA22" s="41">
        <f>IF(ISERROR(AW22*AZ22),"",AW22*AZ22)</f>
        <v>0</v>
      </c>
      <c r="BB22" s="41">
        <f>IF(ISERROR(AY22*AZ22),"",AY22*AZ22)</f>
        <v>0</v>
      </c>
    </row>
    <row r="23" spans="1:54" ht="15" customHeight="1" x14ac:dyDescent="0.25">
      <c r="A23" s="30">
        <v>144</v>
      </c>
      <c r="B23" s="31"/>
      <c r="C23" s="31"/>
      <c r="D23" s="31"/>
      <c r="E23" s="28" t="s">
        <v>54</v>
      </c>
      <c r="F23" s="28" t="s">
        <v>55</v>
      </c>
      <c r="G23" s="28" t="s">
        <v>56</v>
      </c>
      <c r="H23" s="29" t="s">
        <v>57</v>
      </c>
      <c r="I23" s="28" t="s">
        <v>58</v>
      </c>
      <c r="J23" s="28" t="s">
        <v>66</v>
      </c>
      <c r="K23" s="30" t="s">
        <v>59</v>
      </c>
      <c r="L23" s="31" t="s">
        <v>60</v>
      </c>
      <c r="M23" s="28" t="s">
        <v>67</v>
      </c>
      <c r="N23" s="28" t="s">
        <v>104</v>
      </c>
      <c r="O23" s="28"/>
      <c r="P23" s="32" t="s">
        <v>106</v>
      </c>
      <c r="Q23" s="28"/>
      <c r="R23" s="28"/>
      <c r="S23" s="28" t="s">
        <v>63</v>
      </c>
      <c r="T23" s="33">
        <v>4.37</v>
      </c>
      <c r="U23" s="34">
        <v>4.5</v>
      </c>
      <c r="V23" s="28" t="s">
        <v>64</v>
      </c>
      <c r="W23" s="35">
        <v>30</v>
      </c>
      <c r="X23" s="35">
        <v>25</v>
      </c>
      <c r="Y23" s="35">
        <v>36</v>
      </c>
      <c r="Z23" s="36">
        <v>6.17</v>
      </c>
      <c r="AA23" s="37">
        <v>4</v>
      </c>
      <c r="AB23" s="38">
        <f t="shared" ref="AB23:AB26" si="51">IF(W23="","",W23*X23*Y23/1000000)</f>
        <v>2.7E-2</v>
      </c>
      <c r="AC23" s="36">
        <v>56</v>
      </c>
      <c r="AD23" s="39">
        <f t="shared" ref="AD23:AD26" si="52">IF(AA23="","",AC23/AB23*AA23)</f>
        <v>8296.2962962962956</v>
      </c>
      <c r="AE23" s="40">
        <v>3500</v>
      </c>
      <c r="AF23" s="41">
        <f t="shared" ref="AF23:AF26" si="53">IF(ISERROR(AE23/AD23),"",AE23/AD23)</f>
        <v>0.42187500000000006</v>
      </c>
      <c r="AG23" s="28" t="s">
        <v>65</v>
      </c>
      <c r="AH23" s="42">
        <v>0.41399999999999998</v>
      </c>
      <c r="AI23" s="41">
        <f t="shared" ref="AI23:AI26" si="54">IF(ISERROR(U23*AH23),"",U23*AH23)</f>
        <v>1.863</v>
      </c>
      <c r="AJ23" s="41">
        <f t="shared" ref="AJ23:AJ26" si="55">IF(ISERROR(U23+AF23+AI23),"",U23+AF23+AI23)</f>
        <v>6.7848749999999995</v>
      </c>
      <c r="AK23" s="43">
        <v>0</v>
      </c>
      <c r="AL23" s="41">
        <f t="shared" si="26"/>
        <v>0</v>
      </c>
      <c r="AM23" s="43">
        <v>0</v>
      </c>
      <c r="AN23" s="41">
        <f t="shared" si="27"/>
        <v>0</v>
      </c>
      <c r="AO23" s="43">
        <v>5.5E-2</v>
      </c>
      <c r="AP23" s="41">
        <f t="shared" ref="AP23:AP26" si="56">IF(ISERROR(AY23*AO23),"",AY23*AO23)</f>
        <v>0.50600000000000001</v>
      </c>
      <c r="AQ23" s="43">
        <v>0</v>
      </c>
      <c r="AR23" s="41">
        <f t="shared" ref="AR23:AR26" si="57">IF(ISERROR(U23*AQ23),"",U23*AQ23)</f>
        <v>0</v>
      </c>
      <c r="AS23" s="44">
        <v>0</v>
      </c>
      <c r="AT23" s="43">
        <v>0</v>
      </c>
      <c r="AU23" s="41">
        <f t="shared" ref="AU23:AU26" si="58">IF(ISERROR(AY23*AT23),"",AY23*AT23)</f>
        <v>0</v>
      </c>
      <c r="AV23" s="41">
        <f t="shared" ref="AV23:AV26" si="59">IF(ISERROR(AL23+AN23+AP23+AR23+AU23),"",AL23+AN23+AP23+AR23+AU23)</f>
        <v>0.50600000000000001</v>
      </c>
      <c r="AW23" s="41">
        <f t="shared" si="28"/>
        <v>7.2908749999999998</v>
      </c>
      <c r="AX23" s="45">
        <f t="shared" si="3"/>
        <v>0.2075135869565217</v>
      </c>
      <c r="AY23" s="6">
        <v>9.1999999999999993</v>
      </c>
      <c r="AZ23" s="37"/>
      <c r="BA23" s="41">
        <f t="shared" ref="BA23:BA26" si="60">IF(ISERROR(AW23*AZ23),"",AW23*AZ23)</f>
        <v>0</v>
      </c>
      <c r="BB23" s="41">
        <f t="shared" ref="BB23:BB26" si="61">IF(ISERROR(AY23*AZ23),"",AY23*AZ23)</f>
        <v>0</v>
      </c>
    </row>
    <row r="24" spans="1:54" ht="15" customHeight="1" x14ac:dyDescent="0.25">
      <c r="A24" s="30">
        <v>145</v>
      </c>
      <c r="B24" s="31"/>
      <c r="C24" s="31"/>
      <c r="D24" s="31"/>
      <c r="E24" s="28" t="s">
        <v>54</v>
      </c>
      <c r="F24" s="28" t="s">
        <v>55</v>
      </c>
      <c r="G24" s="28" t="s">
        <v>56</v>
      </c>
      <c r="H24" s="29" t="s">
        <v>57</v>
      </c>
      <c r="I24" s="28" t="s">
        <v>58</v>
      </c>
      <c r="J24" s="28" t="s">
        <v>66</v>
      </c>
      <c r="K24" s="30" t="s">
        <v>59</v>
      </c>
      <c r="L24" s="31" t="s">
        <v>60</v>
      </c>
      <c r="M24" s="28" t="s">
        <v>68</v>
      </c>
      <c r="N24" s="28" t="s">
        <v>104</v>
      </c>
      <c r="O24" s="28"/>
      <c r="P24" s="32" t="s">
        <v>107</v>
      </c>
      <c r="Q24" s="28"/>
      <c r="R24" s="28"/>
      <c r="S24" s="28" t="s">
        <v>63</v>
      </c>
      <c r="T24" s="33">
        <v>4.8499999999999996</v>
      </c>
      <c r="U24" s="34">
        <v>5</v>
      </c>
      <c r="V24" s="28" t="s">
        <v>64</v>
      </c>
      <c r="W24" s="35">
        <v>30</v>
      </c>
      <c r="X24" s="35">
        <v>25</v>
      </c>
      <c r="Y24" s="35">
        <v>40</v>
      </c>
      <c r="Z24" s="36">
        <v>7.04</v>
      </c>
      <c r="AA24" s="37">
        <v>4</v>
      </c>
      <c r="AB24" s="38">
        <f t="shared" si="51"/>
        <v>0.03</v>
      </c>
      <c r="AC24" s="36">
        <v>56</v>
      </c>
      <c r="AD24" s="39">
        <f t="shared" si="52"/>
        <v>7466.666666666667</v>
      </c>
      <c r="AE24" s="40">
        <v>3500</v>
      </c>
      <c r="AF24" s="41">
        <f t="shared" si="53"/>
        <v>0.46875</v>
      </c>
      <c r="AG24" s="28" t="s">
        <v>65</v>
      </c>
      <c r="AH24" s="42">
        <v>0.41399999999999998</v>
      </c>
      <c r="AI24" s="41">
        <f t="shared" si="54"/>
        <v>2.0699999999999998</v>
      </c>
      <c r="AJ24" s="41">
        <f t="shared" si="55"/>
        <v>7.5387500000000003</v>
      </c>
      <c r="AK24" s="43">
        <v>0</v>
      </c>
      <c r="AL24" s="41">
        <f t="shared" si="26"/>
        <v>0</v>
      </c>
      <c r="AM24" s="43">
        <v>0</v>
      </c>
      <c r="AN24" s="41">
        <f t="shared" si="27"/>
        <v>0</v>
      </c>
      <c r="AO24" s="43">
        <v>5.5E-2</v>
      </c>
      <c r="AP24" s="41">
        <f t="shared" si="56"/>
        <v>0.5665</v>
      </c>
      <c r="AQ24" s="43">
        <v>0</v>
      </c>
      <c r="AR24" s="41">
        <f t="shared" si="57"/>
        <v>0</v>
      </c>
      <c r="AS24" s="44">
        <v>0</v>
      </c>
      <c r="AT24" s="43">
        <v>0</v>
      </c>
      <c r="AU24" s="41">
        <f t="shared" si="58"/>
        <v>0</v>
      </c>
      <c r="AV24" s="41">
        <f t="shared" si="59"/>
        <v>0.5665</v>
      </c>
      <c r="AW24" s="41">
        <f t="shared" si="28"/>
        <v>8.1052499999999998</v>
      </c>
      <c r="AX24" s="45">
        <f t="shared" si="3"/>
        <v>0.21308252427184474</v>
      </c>
      <c r="AY24" s="6">
        <v>10.3</v>
      </c>
      <c r="AZ24" s="37"/>
      <c r="BA24" s="41">
        <f t="shared" si="60"/>
        <v>0</v>
      </c>
      <c r="BB24" s="41">
        <f t="shared" si="61"/>
        <v>0</v>
      </c>
    </row>
    <row r="25" spans="1:54" ht="15" customHeight="1" x14ac:dyDescent="0.25">
      <c r="A25" s="30">
        <v>146</v>
      </c>
      <c r="B25" s="31"/>
      <c r="C25" s="31"/>
      <c r="D25" s="31"/>
      <c r="E25" s="28" t="s">
        <v>54</v>
      </c>
      <c r="F25" s="28" t="s">
        <v>55</v>
      </c>
      <c r="G25" s="28" t="s">
        <v>56</v>
      </c>
      <c r="H25" s="29" t="s">
        <v>57</v>
      </c>
      <c r="I25" s="28" t="s">
        <v>58</v>
      </c>
      <c r="J25" s="28" t="s">
        <v>66</v>
      </c>
      <c r="K25" s="30" t="s">
        <v>59</v>
      </c>
      <c r="L25" s="31" t="s">
        <v>60</v>
      </c>
      <c r="M25" s="28" t="s">
        <v>69</v>
      </c>
      <c r="N25" s="28" t="s">
        <v>104</v>
      </c>
      <c r="O25" s="28"/>
      <c r="P25" s="32" t="s">
        <v>108</v>
      </c>
      <c r="Q25" s="28"/>
      <c r="R25" s="28"/>
      <c r="S25" s="28" t="s">
        <v>63</v>
      </c>
      <c r="T25" s="33">
        <v>5.61</v>
      </c>
      <c r="U25" s="34">
        <v>5.78</v>
      </c>
      <c r="V25" s="28" t="s">
        <v>64</v>
      </c>
      <c r="W25" s="35">
        <v>30</v>
      </c>
      <c r="X25" s="35">
        <v>25</v>
      </c>
      <c r="Y25" s="35">
        <v>44</v>
      </c>
      <c r="Z25" s="36">
        <v>8.3699999999999992</v>
      </c>
      <c r="AA25" s="37">
        <v>4</v>
      </c>
      <c r="AB25" s="38">
        <f t="shared" si="51"/>
        <v>3.3000000000000002E-2</v>
      </c>
      <c r="AC25" s="36">
        <v>56</v>
      </c>
      <c r="AD25" s="39">
        <f t="shared" si="52"/>
        <v>6787.878787878788</v>
      </c>
      <c r="AE25" s="40">
        <v>3500</v>
      </c>
      <c r="AF25" s="41">
        <f t="shared" si="53"/>
        <v>0.515625</v>
      </c>
      <c r="AG25" s="28" t="s">
        <v>65</v>
      </c>
      <c r="AH25" s="42">
        <v>0.41399999999999998</v>
      </c>
      <c r="AI25" s="41">
        <f t="shared" si="54"/>
        <v>2.3929200000000002</v>
      </c>
      <c r="AJ25" s="41">
        <f t="shared" si="55"/>
        <v>8.6885450000000013</v>
      </c>
      <c r="AK25" s="43">
        <v>0</v>
      </c>
      <c r="AL25" s="41">
        <f t="shared" si="26"/>
        <v>0</v>
      </c>
      <c r="AM25" s="43">
        <v>0</v>
      </c>
      <c r="AN25" s="41">
        <f t="shared" si="27"/>
        <v>0</v>
      </c>
      <c r="AO25" s="43">
        <v>5.5E-2</v>
      </c>
      <c r="AP25" s="41">
        <f t="shared" si="56"/>
        <v>0.66</v>
      </c>
      <c r="AQ25" s="43">
        <v>0</v>
      </c>
      <c r="AR25" s="41">
        <f t="shared" si="57"/>
        <v>0</v>
      </c>
      <c r="AS25" s="44">
        <v>0</v>
      </c>
      <c r="AT25" s="43">
        <v>0</v>
      </c>
      <c r="AU25" s="41">
        <f t="shared" si="58"/>
        <v>0</v>
      </c>
      <c r="AV25" s="41">
        <f t="shared" si="59"/>
        <v>0.66</v>
      </c>
      <c r="AW25" s="41">
        <f t="shared" si="28"/>
        <v>9.3485450000000014</v>
      </c>
      <c r="AX25" s="45">
        <f t="shared" si="3"/>
        <v>0.2209545833333332</v>
      </c>
      <c r="AY25" s="6">
        <v>12</v>
      </c>
      <c r="AZ25" s="37"/>
      <c r="BA25" s="41">
        <f t="shared" si="60"/>
        <v>0</v>
      </c>
      <c r="BB25" s="41">
        <f t="shared" si="61"/>
        <v>0</v>
      </c>
    </row>
    <row r="26" spans="1:54" ht="15" customHeight="1" x14ac:dyDescent="0.25">
      <c r="A26" s="30">
        <v>147</v>
      </c>
      <c r="B26" s="31"/>
      <c r="C26" s="31"/>
      <c r="D26" s="31"/>
      <c r="E26" s="28" t="s">
        <v>54</v>
      </c>
      <c r="F26" s="28" t="s">
        <v>55</v>
      </c>
      <c r="G26" s="28" t="s">
        <v>56</v>
      </c>
      <c r="H26" s="29" t="s">
        <v>57</v>
      </c>
      <c r="I26" s="28" t="s">
        <v>58</v>
      </c>
      <c r="J26" s="28" t="s">
        <v>66</v>
      </c>
      <c r="K26" s="30" t="s">
        <v>59</v>
      </c>
      <c r="L26" s="31" t="s">
        <v>60</v>
      </c>
      <c r="M26" s="28" t="s">
        <v>70</v>
      </c>
      <c r="N26" s="28" t="s">
        <v>104</v>
      </c>
      <c r="O26" s="28"/>
      <c r="P26" s="32" t="s">
        <v>109</v>
      </c>
      <c r="Q26" s="31"/>
      <c r="R26" s="31"/>
      <c r="S26" s="28" t="s">
        <v>63</v>
      </c>
      <c r="T26" s="33">
        <v>5.7</v>
      </c>
      <c r="U26" s="34">
        <v>5.88</v>
      </c>
      <c r="V26" s="28" t="s">
        <v>64</v>
      </c>
      <c r="W26" s="46">
        <v>30</v>
      </c>
      <c r="X26" s="46">
        <v>25</v>
      </c>
      <c r="Y26" s="46">
        <v>44</v>
      </c>
      <c r="Z26" s="47">
        <v>8.3699999999999992</v>
      </c>
      <c r="AA26" s="37">
        <v>4</v>
      </c>
      <c r="AB26" s="48">
        <f t="shared" si="51"/>
        <v>3.3000000000000002E-2</v>
      </c>
      <c r="AC26" s="36">
        <v>56</v>
      </c>
      <c r="AD26" s="39">
        <f t="shared" si="52"/>
        <v>6787.878787878788</v>
      </c>
      <c r="AE26" s="40">
        <v>3500</v>
      </c>
      <c r="AF26" s="49">
        <f t="shared" si="53"/>
        <v>0.515625</v>
      </c>
      <c r="AG26" s="31" t="s">
        <v>65</v>
      </c>
      <c r="AH26" s="42">
        <v>0.41399999999999998</v>
      </c>
      <c r="AI26" s="41">
        <f t="shared" si="54"/>
        <v>2.43432</v>
      </c>
      <c r="AJ26" s="41">
        <f t="shared" si="55"/>
        <v>8.8299450000000004</v>
      </c>
      <c r="AK26" s="43">
        <v>0</v>
      </c>
      <c r="AL26" s="49">
        <f t="shared" si="26"/>
        <v>0</v>
      </c>
      <c r="AM26" s="43">
        <v>0</v>
      </c>
      <c r="AN26" s="49">
        <f t="shared" si="27"/>
        <v>0</v>
      </c>
      <c r="AO26" s="43">
        <v>5.5E-2</v>
      </c>
      <c r="AP26" s="41">
        <f t="shared" si="56"/>
        <v>0.66</v>
      </c>
      <c r="AQ26" s="43">
        <v>0</v>
      </c>
      <c r="AR26" s="41">
        <f t="shared" si="57"/>
        <v>0</v>
      </c>
      <c r="AS26" s="44">
        <v>0</v>
      </c>
      <c r="AT26" s="43">
        <v>0</v>
      </c>
      <c r="AU26" s="41">
        <f t="shared" si="58"/>
        <v>0</v>
      </c>
      <c r="AV26" s="41">
        <f t="shared" si="59"/>
        <v>0.66</v>
      </c>
      <c r="AW26" s="49">
        <f t="shared" si="28"/>
        <v>9.4899450000000005</v>
      </c>
      <c r="AX26" s="50">
        <f t="shared" si="3"/>
        <v>0.20917124999999995</v>
      </c>
      <c r="AY26" s="6">
        <v>12</v>
      </c>
      <c r="AZ26" s="5"/>
      <c r="BA26" s="41">
        <f t="shared" si="60"/>
        <v>0</v>
      </c>
      <c r="BB26" s="41">
        <f t="shared" si="61"/>
        <v>0</v>
      </c>
    </row>
    <row r="27" spans="1:54" ht="15" customHeight="1" x14ac:dyDescent="0.25">
      <c r="A27" s="30">
        <v>148</v>
      </c>
      <c r="B27" s="31"/>
      <c r="C27" s="31"/>
      <c r="D27" s="31"/>
      <c r="E27" s="28" t="s">
        <v>54</v>
      </c>
      <c r="F27" s="28" t="s">
        <v>55</v>
      </c>
      <c r="G27" s="28" t="s">
        <v>56</v>
      </c>
      <c r="H27" s="29" t="s">
        <v>57</v>
      </c>
      <c r="I27" s="28" t="s">
        <v>58</v>
      </c>
      <c r="J27" s="28" t="s">
        <v>66</v>
      </c>
      <c r="K27" s="30" t="s">
        <v>59</v>
      </c>
      <c r="L27" s="31" t="s">
        <v>60</v>
      </c>
      <c r="M27" s="28" t="s">
        <v>61</v>
      </c>
      <c r="N27" s="28" t="s">
        <v>110</v>
      </c>
      <c r="O27" s="28"/>
      <c r="P27" s="32" t="s">
        <v>111</v>
      </c>
      <c r="Q27" s="28"/>
      <c r="R27" s="28"/>
      <c r="S27" s="28" t="s">
        <v>63</v>
      </c>
      <c r="T27" s="33">
        <v>3.57</v>
      </c>
      <c r="U27" s="34">
        <v>3.68</v>
      </c>
      <c r="V27" s="28" t="s">
        <v>64</v>
      </c>
      <c r="W27" s="35">
        <v>30</v>
      </c>
      <c r="X27" s="35">
        <v>25</v>
      </c>
      <c r="Y27" s="35">
        <v>32</v>
      </c>
      <c r="Z27" s="36">
        <v>4.3600000000000003</v>
      </c>
      <c r="AA27" s="37">
        <v>4</v>
      </c>
      <c r="AB27" s="38">
        <f>IF(W27="","",W27*X27*Y27/1000000)</f>
        <v>2.4E-2</v>
      </c>
      <c r="AC27" s="36">
        <v>56</v>
      </c>
      <c r="AD27" s="39">
        <f>IF(AA27="","",AC27/AB27*AA27)</f>
        <v>9333.3333333333339</v>
      </c>
      <c r="AE27" s="40">
        <v>3500</v>
      </c>
      <c r="AF27" s="41">
        <f>IF(ISERROR(AE27/AD27),"",AE27/AD27)</f>
        <v>0.375</v>
      </c>
      <c r="AG27" s="28" t="s">
        <v>65</v>
      </c>
      <c r="AH27" s="42">
        <v>0.41399999999999998</v>
      </c>
      <c r="AI27" s="41">
        <f>IF(ISERROR(U27*AH27),"",U27*AH27)</f>
        <v>1.52352</v>
      </c>
      <c r="AJ27" s="41">
        <f>IF(ISERROR(U27+AF27+AI27),"",U27+AF27+AI27)</f>
        <v>5.5785199999999993</v>
      </c>
      <c r="AK27" s="43">
        <v>0</v>
      </c>
      <c r="AL27" s="41">
        <f t="shared" si="26"/>
        <v>0</v>
      </c>
      <c r="AM27" s="43">
        <v>0</v>
      </c>
      <c r="AN27" s="41">
        <f t="shared" si="27"/>
        <v>0</v>
      </c>
      <c r="AO27" s="43">
        <v>5.5E-2</v>
      </c>
      <c r="AP27" s="41">
        <f>IF(ISERROR(AY27*AO27),"",AY27*AO27)</f>
        <v>0.41525000000000001</v>
      </c>
      <c r="AQ27" s="43">
        <v>0</v>
      </c>
      <c r="AR27" s="41">
        <f>IF(ISERROR(U27*AQ27),"",U27*AQ27)</f>
        <v>0</v>
      </c>
      <c r="AS27" s="44">
        <v>0</v>
      </c>
      <c r="AT27" s="43">
        <v>0</v>
      </c>
      <c r="AU27" s="41">
        <f>IF(ISERROR(AY27*AT27),"",AY27*AT27)</f>
        <v>0</v>
      </c>
      <c r="AV27" s="41">
        <f>IF(ISERROR(AL27+AN27+AP27+AR27+AU27),"",AL27+AN27+AP27+AR27+AU27)</f>
        <v>0.41525000000000001</v>
      </c>
      <c r="AW27" s="41">
        <f t="shared" si="28"/>
        <v>5.9937699999999996</v>
      </c>
      <c r="AX27" s="45">
        <f t="shared" si="3"/>
        <v>0.20612317880794706</v>
      </c>
      <c r="AY27" s="6">
        <v>7.55</v>
      </c>
      <c r="AZ27" s="37"/>
      <c r="BA27" s="41">
        <f>IF(ISERROR(AW27*AZ27),"",AW27*AZ27)</f>
        <v>0</v>
      </c>
      <c r="BB27" s="41">
        <f>IF(ISERROR(AY27*AZ27),"",AY27*AZ27)</f>
        <v>0</v>
      </c>
    </row>
    <row r="28" spans="1:54" ht="15" customHeight="1" x14ac:dyDescent="0.25">
      <c r="A28" s="30">
        <v>149</v>
      </c>
      <c r="B28" s="31"/>
      <c r="C28" s="31"/>
      <c r="D28" s="31"/>
      <c r="E28" s="28" t="s">
        <v>54</v>
      </c>
      <c r="F28" s="28" t="s">
        <v>55</v>
      </c>
      <c r="G28" s="28" t="s">
        <v>56</v>
      </c>
      <c r="H28" s="29" t="s">
        <v>77</v>
      </c>
      <c r="I28" s="28" t="s">
        <v>58</v>
      </c>
      <c r="J28" s="28" t="s">
        <v>66</v>
      </c>
      <c r="K28" s="30" t="s">
        <v>59</v>
      </c>
      <c r="L28" s="31" t="s">
        <v>60</v>
      </c>
      <c r="M28" s="28" t="s">
        <v>67</v>
      </c>
      <c r="N28" s="28" t="s">
        <v>110</v>
      </c>
      <c r="O28" s="28"/>
      <c r="P28" s="32" t="s">
        <v>112</v>
      </c>
      <c r="Q28" s="28"/>
      <c r="R28" s="28"/>
      <c r="S28" s="28" t="s">
        <v>63</v>
      </c>
      <c r="T28" s="33">
        <v>4.37</v>
      </c>
      <c r="U28" s="34">
        <v>4.5</v>
      </c>
      <c r="V28" s="28" t="s">
        <v>64</v>
      </c>
      <c r="W28" s="35">
        <v>30</v>
      </c>
      <c r="X28" s="35">
        <v>25</v>
      </c>
      <c r="Y28" s="35">
        <v>36</v>
      </c>
      <c r="Z28" s="36">
        <v>6.17</v>
      </c>
      <c r="AA28" s="37">
        <v>4</v>
      </c>
      <c r="AB28" s="38">
        <f t="shared" ref="AB28:AB31" si="62">IF(W28="","",W28*X28*Y28/1000000)</f>
        <v>2.7E-2</v>
      </c>
      <c r="AC28" s="36">
        <v>56</v>
      </c>
      <c r="AD28" s="39">
        <f t="shared" ref="AD28:AD31" si="63">IF(AA28="","",AC28/AB28*AA28)</f>
        <v>8296.2962962962956</v>
      </c>
      <c r="AE28" s="40">
        <v>3500</v>
      </c>
      <c r="AF28" s="41">
        <f t="shared" ref="AF28:AF31" si="64">IF(ISERROR(AE28/AD28),"",AE28/AD28)</f>
        <v>0.42187500000000006</v>
      </c>
      <c r="AG28" s="28" t="s">
        <v>65</v>
      </c>
      <c r="AH28" s="42">
        <v>0.41399999999999998</v>
      </c>
      <c r="AI28" s="41">
        <f t="shared" ref="AI28:AI31" si="65">IF(ISERROR(U28*AH28),"",U28*AH28)</f>
        <v>1.863</v>
      </c>
      <c r="AJ28" s="41">
        <f t="shared" ref="AJ28:AJ31" si="66">IF(ISERROR(U28+AF28+AI28),"",U28+AF28+AI28)</f>
        <v>6.7848749999999995</v>
      </c>
      <c r="AK28" s="43">
        <v>0</v>
      </c>
      <c r="AL28" s="41">
        <f t="shared" si="26"/>
        <v>0</v>
      </c>
      <c r="AM28" s="43">
        <v>0</v>
      </c>
      <c r="AN28" s="41">
        <f t="shared" si="27"/>
        <v>0</v>
      </c>
      <c r="AO28" s="43">
        <v>5.5E-2</v>
      </c>
      <c r="AP28" s="41">
        <f t="shared" ref="AP28:AP31" si="67">IF(ISERROR(AY28*AO28),"",AY28*AO28)</f>
        <v>0.50600000000000001</v>
      </c>
      <c r="AQ28" s="43">
        <v>0</v>
      </c>
      <c r="AR28" s="41">
        <f t="shared" ref="AR28:AR31" si="68">IF(ISERROR(U28*AQ28),"",U28*AQ28)</f>
        <v>0</v>
      </c>
      <c r="AS28" s="44">
        <v>0</v>
      </c>
      <c r="AT28" s="43">
        <v>0</v>
      </c>
      <c r="AU28" s="41">
        <f t="shared" ref="AU28:AU31" si="69">IF(ISERROR(AY28*AT28),"",AY28*AT28)</f>
        <v>0</v>
      </c>
      <c r="AV28" s="41">
        <f t="shared" ref="AV28:AV31" si="70">IF(ISERROR(AL28+AN28+AP28+AR28+AU28),"",AL28+AN28+AP28+AR28+AU28)</f>
        <v>0.50600000000000001</v>
      </c>
      <c r="AW28" s="41">
        <f t="shared" si="28"/>
        <v>7.2908749999999998</v>
      </c>
      <c r="AX28" s="45">
        <f t="shared" si="3"/>
        <v>0.2075135869565217</v>
      </c>
      <c r="AY28" s="6">
        <v>9.1999999999999993</v>
      </c>
      <c r="AZ28" s="37"/>
      <c r="BA28" s="41">
        <f t="shared" ref="BA28:BA31" si="71">IF(ISERROR(AW28*AZ28),"",AW28*AZ28)</f>
        <v>0</v>
      </c>
      <c r="BB28" s="41">
        <f t="shared" ref="BB28:BB31" si="72">IF(ISERROR(AY28*AZ28),"",AY28*AZ28)</f>
        <v>0</v>
      </c>
    </row>
    <row r="29" spans="1:54" ht="15" customHeight="1" x14ac:dyDescent="0.25">
      <c r="A29" s="30">
        <v>150</v>
      </c>
      <c r="B29" s="31"/>
      <c r="C29" s="31"/>
      <c r="D29" s="31"/>
      <c r="E29" s="28" t="s">
        <v>54</v>
      </c>
      <c r="F29" s="28" t="s">
        <v>55</v>
      </c>
      <c r="G29" s="28" t="s">
        <v>56</v>
      </c>
      <c r="H29" s="29" t="s">
        <v>57</v>
      </c>
      <c r="I29" s="28" t="s">
        <v>58</v>
      </c>
      <c r="J29" s="28" t="s">
        <v>66</v>
      </c>
      <c r="K29" s="30" t="s">
        <v>59</v>
      </c>
      <c r="L29" s="31" t="s">
        <v>60</v>
      </c>
      <c r="M29" s="28" t="s">
        <v>68</v>
      </c>
      <c r="N29" s="28" t="s">
        <v>110</v>
      </c>
      <c r="O29" s="28"/>
      <c r="P29" s="32" t="s">
        <v>113</v>
      </c>
      <c r="Q29" s="28"/>
      <c r="R29" s="28"/>
      <c r="S29" s="28" t="s">
        <v>63</v>
      </c>
      <c r="T29" s="33">
        <v>4.8499999999999996</v>
      </c>
      <c r="U29" s="34">
        <v>5</v>
      </c>
      <c r="V29" s="28" t="s">
        <v>64</v>
      </c>
      <c r="W29" s="35">
        <v>30</v>
      </c>
      <c r="X29" s="35">
        <v>25</v>
      </c>
      <c r="Y29" s="35">
        <v>40</v>
      </c>
      <c r="Z29" s="36">
        <v>7.04</v>
      </c>
      <c r="AA29" s="37">
        <v>4</v>
      </c>
      <c r="AB29" s="38">
        <f t="shared" si="62"/>
        <v>0.03</v>
      </c>
      <c r="AC29" s="36">
        <v>56</v>
      </c>
      <c r="AD29" s="39">
        <f t="shared" si="63"/>
        <v>7466.666666666667</v>
      </c>
      <c r="AE29" s="40">
        <v>3500</v>
      </c>
      <c r="AF29" s="41">
        <f t="shared" si="64"/>
        <v>0.46875</v>
      </c>
      <c r="AG29" s="28" t="s">
        <v>65</v>
      </c>
      <c r="AH29" s="42">
        <v>0.41399999999999998</v>
      </c>
      <c r="AI29" s="41">
        <f t="shared" si="65"/>
        <v>2.0699999999999998</v>
      </c>
      <c r="AJ29" s="41">
        <f t="shared" si="66"/>
        <v>7.5387500000000003</v>
      </c>
      <c r="AK29" s="43">
        <v>0</v>
      </c>
      <c r="AL29" s="41">
        <f t="shared" si="26"/>
        <v>0</v>
      </c>
      <c r="AM29" s="43">
        <v>0</v>
      </c>
      <c r="AN29" s="41">
        <f t="shared" si="27"/>
        <v>0</v>
      </c>
      <c r="AO29" s="43">
        <v>5.5E-2</v>
      </c>
      <c r="AP29" s="41">
        <f t="shared" si="67"/>
        <v>0.5665</v>
      </c>
      <c r="AQ29" s="43">
        <v>0</v>
      </c>
      <c r="AR29" s="41">
        <f t="shared" si="68"/>
        <v>0</v>
      </c>
      <c r="AS29" s="44">
        <v>0</v>
      </c>
      <c r="AT29" s="43">
        <v>0</v>
      </c>
      <c r="AU29" s="41">
        <f t="shared" si="69"/>
        <v>0</v>
      </c>
      <c r="AV29" s="41">
        <f t="shared" si="70"/>
        <v>0.5665</v>
      </c>
      <c r="AW29" s="41">
        <f t="shared" si="28"/>
        <v>8.1052499999999998</v>
      </c>
      <c r="AX29" s="45">
        <f t="shared" si="3"/>
        <v>0.21308252427184474</v>
      </c>
      <c r="AY29" s="6">
        <v>10.3</v>
      </c>
      <c r="AZ29" s="37"/>
      <c r="BA29" s="41">
        <f t="shared" si="71"/>
        <v>0</v>
      </c>
      <c r="BB29" s="41">
        <f t="shared" si="72"/>
        <v>0</v>
      </c>
    </row>
    <row r="30" spans="1:54" ht="15" customHeight="1" x14ac:dyDescent="0.25">
      <c r="A30" s="30">
        <v>151</v>
      </c>
      <c r="B30" s="31"/>
      <c r="C30" s="31"/>
      <c r="D30" s="31"/>
      <c r="E30" s="28" t="s">
        <v>54</v>
      </c>
      <c r="F30" s="28" t="s">
        <v>55</v>
      </c>
      <c r="G30" s="28" t="s">
        <v>56</v>
      </c>
      <c r="H30" s="29" t="s">
        <v>57</v>
      </c>
      <c r="I30" s="28" t="s">
        <v>58</v>
      </c>
      <c r="J30" s="28" t="s">
        <v>66</v>
      </c>
      <c r="K30" s="30" t="s">
        <v>59</v>
      </c>
      <c r="L30" s="31" t="s">
        <v>60</v>
      </c>
      <c r="M30" s="28" t="s">
        <v>69</v>
      </c>
      <c r="N30" s="28" t="s">
        <v>110</v>
      </c>
      <c r="O30" s="28"/>
      <c r="P30" s="32" t="s">
        <v>114</v>
      </c>
      <c r="Q30" s="28"/>
      <c r="R30" s="28"/>
      <c r="S30" s="28" t="s">
        <v>63</v>
      </c>
      <c r="T30" s="33">
        <v>5.61</v>
      </c>
      <c r="U30" s="34">
        <v>5.78</v>
      </c>
      <c r="V30" s="28" t="s">
        <v>64</v>
      </c>
      <c r="W30" s="35">
        <v>30</v>
      </c>
      <c r="X30" s="35">
        <v>25</v>
      </c>
      <c r="Y30" s="35">
        <v>44</v>
      </c>
      <c r="Z30" s="36">
        <v>8.3699999999999992</v>
      </c>
      <c r="AA30" s="37">
        <v>4</v>
      </c>
      <c r="AB30" s="38">
        <f t="shared" si="62"/>
        <v>3.3000000000000002E-2</v>
      </c>
      <c r="AC30" s="36">
        <v>56</v>
      </c>
      <c r="AD30" s="39">
        <f t="shared" si="63"/>
        <v>6787.878787878788</v>
      </c>
      <c r="AE30" s="40">
        <v>3500</v>
      </c>
      <c r="AF30" s="41">
        <f t="shared" si="64"/>
        <v>0.515625</v>
      </c>
      <c r="AG30" s="28" t="s">
        <v>65</v>
      </c>
      <c r="AH30" s="42">
        <v>0.41399999999999998</v>
      </c>
      <c r="AI30" s="41">
        <f t="shared" si="65"/>
        <v>2.3929200000000002</v>
      </c>
      <c r="AJ30" s="41">
        <f t="shared" si="66"/>
        <v>8.6885450000000013</v>
      </c>
      <c r="AK30" s="43">
        <v>0</v>
      </c>
      <c r="AL30" s="41">
        <f t="shared" si="26"/>
        <v>0</v>
      </c>
      <c r="AM30" s="43">
        <v>0</v>
      </c>
      <c r="AN30" s="41">
        <f t="shared" si="27"/>
        <v>0</v>
      </c>
      <c r="AO30" s="43">
        <v>5.5E-2</v>
      </c>
      <c r="AP30" s="41">
        <f t="shared" si="67"/>
        <v>0.66</v>
      </c>
      <c r="AQ30" s="43">
        <v>0</v>
      </c>
      <c r="AR30" s="41">
        <f t="shared" si="68"/>
        <v>0</v>
      </c>
      <c r="AS30" s="44">
        <v>0</v>
      </c>
      <c r="AT30" s="43">
        <v>0</v>
      </c>
      <c r="AU30" s="41">
        <f t="shared" si="69"/>
        <v>0</v>
      </c>
      <c r="AV30" s="41">
        <f t="shared" si="70"/>
        <v>0.66</v>
      </c>
      <c r="AW30" s="41">
        <f t="shared" si="28"/>
        <v>9.3485450000000014</v>
      </c>
      <c r="AX30" s="45">
        <f t="shared" si="3"/>
        <v>0.2209545833333332</v>
      </c>
      <c r="AY30" s="6">
        <v>12</v>
      </c>
      <c r="AZ30" s="37"/>
      <c r="BA30" s="41">
        <f t="shared" si="71"/>
        <v>0</v>
      </c>
      <c r="BB30" s="41">
        <f t="shared" si="72"/>
        <v>0</v>
      </c>
    </row>
    <row r="31" spans="1:54" ht="15" customHeight="1" x14ac:dyDescent="0.25">
      <c r="A31" s="30">
        <v>152</v>
      </c>
      <c r="B31" s="31"/>
      <c r="C31" s="31"/>
      <c r="D31" s="31"/>
      <c r="E31" s="28" t="s">
        <v>54</v>
      </c>
      <c r="F31" s="28" t="s">
        <v>55</v>
      </c>
      <c r="G31" s="28" t="s">
        <v>56</v>
      </c>
      <c r="H31" s="29" t="s">
        <v>57</v>
      </c>
      <c r="I31" s="28" t="s">
        <v>58</v>
      </c>
      <c r="J31" s="28" t="s">
        <v>66</v>
      </c>
      <c r="K31" s="30" t="s">
        <v>59</v>
      </c>
      <c r="L31" s="31" t="s">
        <v>60</v>
      </c>
      <c r="M31" s="28" t="s">
        <v>70</v>
      </c>
      <c r="N31" s="28" t="s">
        <v>110</v>
      </c>
      <c r="O31" s="28"/>
      <c r="P31" s="32" t="s">
        <v>115</v>
      </c>
      <c r="Q31" s="31"/>
      <c r="R31" s="31"/>
      <c r="S31" s="28" t="s">
        <v>63</v>
      </c>
      <c r="T31" s="33">
        <v>5.7</v>
      </c>
      <c r="U31" s="34">
        <v>5.88</v>
      </c>
      <c r="V31" s="28" t="s">
        <v>64</v>
      </c>
      <c r="W31" s="46">
        <v>30</v>
      </c>
      <c r="X31" s="46">
        <v>25</v>
      </c>
      <c r="Y31" s="46">
        <v>44</v>
      </c>
      <c r="Z31" s="47">
        <v>8.3699999999999992</v>
      </c>
      <c r="AA31" s="37">
        <v>4</v>
      </c>
      <c r="AB31" s="48">
        <f t="shared" si="62"/>
        <v>3.3000000000000002E-2</v>
      </c>
      <c r="AC31" s="36">
        <v>56</v>
      </c>
      <c r="AD31" s="39">
        <f t="shared" si="63"/>
        <v>6787.878787878788</v>
      </c>
      <c r="AE31" s="40">
        <v>3500</v>
      </c>
      <c r="AF31" s="49">
        <f t="shared" si="64"/>
        <v>0.515625</v>
      </c>
      <c r="AG31" s="31" t="s">
        <v>65</v>
      </c>
      <c r="AH31" s="42">
        <v>0.41399999999999998</v>
      </c>
      <c r="AI31" s="41">
        <f t="shared" si="65"/>
        <v>2.43432</v>
      </c>
      <c r="AJ31" s="41">
        <f t="shared" si="66"/>
        <v>8.8299450000000004</v>
      </c>
      <c r="AK31" s="43">
        <v>0</v>
      </c>
      <c r="AL31" s="49">
        <f t="shared" si="26"/>
        <v>0</v>
      </c>
      <c r="AM31" s="43">
        <v>0</v>
      </c>
      <c r="AN31" s="49">
        <f t="shared" si="27"/>
        <v>0</v>
      </c>
      <c r="AO31" s="43">
        <v>5.5E-2</v>
      </c>
      <c r="AP31" s="41">
        <f t="shared" si="67"/>
        <v>0.66</v>
      </c>
      <c r="AQ31" s="43">
        <v>0</v>
      </c>
      <c r="AR31" s="41">
        <f t="shared" si="68"/>
        <v>0</v>
      </c>
      <c r="AS31" s="44">
        <v>0</v>
      </c>
      <c r="AT31" s="43">
        <v>0</v>
      </c>
      <c r="AU31" s="41">
        <f t="shared" si="69"/>
        <v>0</v>
      </c>
      <c r="AV31" s="41">
        <f t="shared" si="70"/>
        <v>0.66</v>
      </c>
      <c r="AW31" s="49">
        <f t="shared" si="28"/>
        <v>9.4899450000000005</v>
      </c>
      <c r="AX31" s="50">
        <f t="shared" si="3"/>
        <v>0.20917124999999995</v>
      </c>
      <c r="AY31" s="6">
        <v>12</v>
      </c>
      <c r="AZ31" s="5"/>
      <c r="BA31" s="41">
        <f t="shared" si="71"/>
        <v>0</v>
      </c>
      <c r="BB31" s="41">
        <f t="shared" si="72"/>
        <v>0</v>
      </c>
    </row>
    <row r="32" spans="1:54" ht="15" customHeight="1" x14ac:dyDescent="0.25">
      <c r="A32" s="30">
        <v>153</v>
      </c>
      <c r="B32" s="31"/>
      <c r="C32" s="31"/>
      <c r="D32" s="31"/>
      <c r="E32" s="28" t="s">
        <v>54</v>
      </c>
      <c r="F32" s="28" t="s">
        <v>55</v>
      </c>
      <c r="G32" s="28" t="s">
        <v>56</v>
      </c>
      <c r="H32" s="29" t="s">
        <v>57</v>
      </c>
      <c r="I32" s="28" t="s">
        <v>58</v>
      </c>
      <c r="J32" s="28" t="s">
        <v>66</v>
      </c>
      <c r="K32" s="30" t="s">
        <v>59</v>
      </c>
      <c r="L32" s="31" t="s">
        <v>60</v>
      </c>
      <c r="M32" s="28" t="s">
        <v>61</v>
      </c>
      <c r="N32" s="28" t="s">
        <v>116</v>
      </c>
      <c r="O32" s="28"/>
      <c r="P32" s="32" t="s">
        <v>117</v>
      </c>
      <c r="Q32" s="28"/>
      <c r="R32" s="28"/>
      <c r="S32" s="28" t="s">
        <v>63</v>
      </c>
      <c r="T32" s="33">
        <v>3.57</v>
      </c>
      <c r="U32" s="34">
        <v>3.68</v>
      </c>
      <c r="V32" s="28" t="s">
        <v>64</v>
      </c>
      <c r="W32" s="35">
        <v>30</v>
      </c>
      <c r="X32" s="35">
        <v>25</v>
      </c>
      <c r="Y32" s="35">
        <v>32</v>
      </c>
      <c r="Z32" s="36">
        <v>4.3600000000000003</v>
      </c>
      <c r="AA32" s="37">
        <v>4</v>
      </c>
      <c r="AB32" s="38">
        <f>IF(W32="","",W32*X32*Y32/1000000)</f>
        <v>2.4E-2</v>
      </c>
      <c r="AC32" s="36">
        <v>56</v>
      </c>
      <c r="AD32" s="39">
        <f>IF(AA32="","",AC32/AB32*AA32)</f>
        <v>9333.3333333333339</v>
      </c>
      <c r="AE32" s="40">
        <v>3500</v>
      </c>
      <c r="AF32" s="41">
        <f>IF(ISERROR(AE32/AD32),"",AE32/AD32)</f>
        <v>0.375</v>
      </c>
      <c r="AG32" s="28" t="s">
        <v>65</v>
      </c>
      <c r="AH32" s="42">
        <v>0.41399999999999998</v>
      </c>
      <c r="AI32" s="41">
        <f>IF(ISERROR(U32*AH32),"",U32*AH32)</f>
        <v>1.52352</v>
      </c>
      <c r="AJ32" s="41">
        <f>IF(ISERROR(U32+AF32+AI32),"",U32+AF32+AI32)</f>
        <v>5.5785199999999993</v>
      </c>
      <c r="AK32" s="43">
        <v>0</v>
      </c>
      <c r="AL32" s="41">
        <f t="shared" si="26"/>
        <v>0</v>
      </c>
      <c r="AM32" s="43">
        <v>0</v>
      </c>
      <c r="AN32" s="41">
        <f t="shared" si="27"/>
        <v>0</v>
      </c>
      <c r="AO32" s="43">
        <v>5.5E-2</v>
      </c>
      <c r="AP32" s="41">
        <f>IF(ISERROR(AY32*AO32),"",AY32*AO32)</f>
        <v>0.41525000000000001</v>
      </c>
      <c r="AQ32" s="43">
        <v>0</v>
      </c>
      <c r="AR32" s="41">
        <f>IF(ISERROR(U32*AQ32),"",U32*AQ32)</f>
        <v>0</v>
      </c>
      <c r="AS32" s="44">
        <v>0</v>
      </c>
      <c r="AT32" s="43">
        <v>0</v>
      </c>
      <c r="AU32" s="41">
        <f>IF(ISERROR(AY32*AT32),"",AY32*AT32)</f>
        <v>0</v>
      </c>
      <c r="AV32" s="41">
        <f>IF(ISERROR(AL32+AN32+AP32+AR32+AU32),"",AL32+AN32+AP32+AR32+AU32)</f>
        <v>0.41525000000000001</v>
      </c>
      <c r="AW32" s="41">
        <f t="shared" si="28"/>
        <v>5.9937699999999996</v>
      </c>
      <c r="AX32" s="45">
        <f t="shared" si="3"/>
        <v>0.20612317880794706</v>
      </c>
      <c r="AY32" s="6">
        <v>7.55</v>
      </c>
      <c r="AZ32" s="37"/>
      <c r="BA32" s="41">
        <f>IF(ISERROR(AW32*AZ32),"",AW32*AZ32)</f>
        <v>0</v>
      </c>
      <c r="BB32" s="41">
        <f>IF(ISERROR(AY32*AZ32),"",AY32*AZ32)</f>
        <v>0</v>
      </c>
    </row>
    <row r="33" spans="1:54" ht="15" customHeight="1" x14ac:dyDescent="0.25">
      <c r="A33" s="30">
        <v>154</v>
      </c>
      <c r="B33" s="31"/>
      <c r="C33" s="31"/>
      <c r="D33" s="31"/>
      <c r="E33" s="28" t="s">
        <v>54</v>
      </c>
      <c r="F33" s="28" t="s">
        <v>55</v>
      </c>
      <c r="G33" s="28" t="s">
        <v>56</v>
      </c>
      <c r="H33" s="29" t="s">
        <v>57</v>
      </c>
      <c r="I33" s="28" t="s">
        <v>58</v>
      </c>
      <c r="J33" s="28" t="s">
        <v>66</v>
      </c>
      <c r="K33" s="30" t="s">
        <v>59</v>
      </c>
      <c r="L33" s="31" t="s">
        <v>60</v>
      </c>
      <c r="M33" s="28" t="s">
        <v>67</v>
      </c>
      <c r="N33" s="28" t="s">
        <v>116</v>
      </c>
      <c r="O33" s="28"/>
      <c r="P33" s="32" t="s">
        <v>118</v>
      </c>
      <c r="Q33" s="28"/>
      <c r="R33" s="28"/>
      <c r="S33" s="28" t="s">
        <v>63</v>
      </c>
      <c r="T33" s="33">
        <v>4.37</v>
      </c>
      <c r="U33" s="34">
        <v>4.5</v>
      </c>
      <c r="V33" s="28" t="s">
        <v>64</v>
      </c>
      <c r="W33" s="35">
        <v>30</v>
      </c>
      <c r="X33" s="35">
        <v>25</v>
      </c>
      <c r="Y33" s="35">
        <v>36</v>
      </c>
      <c r="Z33" s="36">
        <v>6.17</v>
      </c>
      <c r="AA33" s="37">
        <v>4</v>
      </c>
      <c r="AB33" s="38">
        <f t="shared" ref="AB33:AB36" si="73">IF(W33="","",W33*X33*Y33/1000000)</f>
        <v>2.7E-2</v>
      </c>
      <c r="AC33" s="36">
        <v>56</v>
      </c>
      <c r="AD33" s="39">
        <f t="shared" ref="AD33:AD36" si="74">IF(AA33="","",AC33/AB33*AA33)</f>
        <v>8296.2962962962956</v>
      </c>
      <c r="AE33" s="40">
        <v>3500</v>
      </c>
      <c r="AF33" s="41">
        <f t="shared" ref="AF33:AF36" si="75">IF(ISERROR(AE33/AD33),"",AE33/AD33)</f>
        <v>0.42187500000000006</v>
      </c>
      <c r="AG33" s="28" t="s">
        <v>65</v>
      </c>
      <c r="AH33" s="42">
        <v>0.41399999999999998</v>
      </c>
      <c r="AI33" s="41">
        <f t="shared" ref="AI33:AI36" si="76">IF(ISERROR(U33*AH33),"",U33*AH33)</f>
        <v>1.863</v>
      </c>
      <c r="AJ33" s="41">
        <f t="shared" ref="AJ33:AJ36" si="77">IF(ISERROR(U33+AF33+AI33),"",U33+AF33+AI33)</f>
        <v>6.7848749999999995</v>
      </c>
      <c r="AK33" s="43">
        <v>0</v>
      </c>
      <c r="AL33" s="41">
        <f t="shared" si="26"/>
        <v>0</v>
      </c>
      <c r="AM33" s="43">
        <v>0</v>
      </c>
      <c r="AN33" s="41">
        <f t="shared" si="27"/>
        <v>0</v>
      </c>
      <c r="AO33" s="43">
        <v>5.5E-2</v>
      </c>
      <c r="AP33" s="41">
        <f t="shared" ref="AP33:AP36" si="78">IF(ISERROR(AY33*AO33),"",AY33*AO33)</f>
        <v>0.50600000000000001</v>
      </c>
      <c r="AQ33" s="43">
        <v>0</v>
      </c>
      <c r="AR33" s="41">
        <f t="shared" ref="AR33:AR36" si="79">IF(ISERROR(U33*AQ33),"",U33*AQ33)</f>
        <v>0</v>
      </c>
      <c r="AS33" s="44">
        <v>0</v>
      </c>
      <c r="AT33" s="43">
        <v>0</v>
      </c>
      <c r="AU33" s="41">
        <f t="shared" ref="AU33:AU36" si="80">IF(ISERROR(AY33*AT33),"",AY33*AT33)</f>
        <v>0</v>
      </c>
      <c r="AV33" s="41">
        <f t="shared" ref="AV33:AV36" si="81">IF(ISERROR(AL33+AN33+AP33+AR33+AU33),"",AL33+AN33+AP33+AR33+AU33)</f>
        <v>0.50600000000000001</v>
      </c>
      <c r="AW33" s="41">
        <f t="shared" si="28"/>
        <v>7.2908749999999998</v>
      </c>
      <c r="AX33" s="45">
        <f t="shared" si="3"/>
        <v>0.2075135869565217</v>
      </c>
      <c r="AY33" s="6">
        <v>9.1999999999999993</v>
      </c>
      <c r="AZ33" s="37"/>
      <c r="BA33" s="41">
        <f t="shared" ref="BA33:BA36" si="82">IF(ISERROR(AW33*AZ33),"",AW33*AZ33)</f>
        <v>0</v>
      </c>
      <c r="BB33" s="41">
        <f t="shared" ref="BB33:BB36" si="83">IF(ISERROR(AY33*AZ33),"",AY33*AZ33)</f>
        <v>0</v>
      </c>
    </row>
    <row r="34" spans="1:54" ht="15" customHeight="1" x14ac:dyDescent="0.25">
      <c r="A34" s="30">
        <v>155</v>
      </c>
      <c r="B34" s="31"/>
      <c r="C34" s="31"/>
      <c r="D34" s="31"/>
      <c r="E34" s="28" t="s">
        <v>54</v>
      </c>
      <c r="F34" s="28" t="s">
        <v>55</v>
      </c>
      <c r="G34" s="28" t="s">
        <v>56</v>
      </c>
      <c r="H34" s="29" t="s">
        <v>57</v>
      </c>
      <c r="I34" s="28" t="s">
        <v>58</v>
      </c>
      <c r="J34" s="28" t="s">
        <v>66</v>
      </c>
      <c r="K34" s="30" t="s">
        <v>59</v>
      </c>
      <c r="L34" s="31" t="s">
        <v>60</v>
      </c>
      <c r="M34" s="28" t="s">
        <v>68</v>
      </c>
      <c r="N34" s="28" t="s">
        <v>116</v>
      </c>
      <c r="O34" s="28"/>
      <c r="P34" s="32" t="s">
        <v>119</v>
      </c>
      <c r="Q34" s="28"/>
      <c r="R34" s="28"/>
      <c r="S34" s="28" t="s">
        <v>63</v>
      </c>
      <c r="T34" s="33">
        <v>4.8499999999999996</v>
      </c>
      <c r="U34" s="34">
        <v>5</v>
      </c>
      <c r="V34" s="28" t="s">
        <v>64</v>
      </c>
      <c r="W34" s="35">
        <v>30</v>
      </c>
      <c r="X34" s="35">
        <v>25</v>
      </c>
      <c r="Y34" s="35">
        <v>40</v>
      </c>
      <c r="Z34" s="36">
        <v>7.04</v>
      </c>
      <c r="AA34" s="37">
        <v>4</v>
      </c>
      <c r="AB34" s="38">
        <f t="shared" si="73"/>
        <v>0.03</v>
      </c>
      <c r="AC34" s="36">
        <v>56</v>
      </c>
      <c r="AD34" s="39">
        <f t="shared" si="74"/>
        <v>7466.666666666667</v>
      </c>
      <c r="AE34" s="40">
        <v>3500</v>
      </c>
      <c r="AF34" s="41">
        <f t="shared" si="75"/>
        <v>0.46875</v>
      </c>
      <c r="AG34" s="28" t="s">
        <v>65</v>
      </c>
      <c r="AH34" s="42">
        <v>0.41399999999999998</v>
      </c>
      <c r="AI34" s="41">
        <f t="shared" si="76"/>
        <v>2.0699999999999998</v>
      </c>
      <c r="AJ34" s="41">
        <f t="shared" si="77"/>
        <v>7.5387500000000003</v>
      </c>
      <c r="AK34" s="43">
        <v>0</v>
      </c>
      <c r="AL34" s="41">
        <f t="shared" si="26"/>
        <v>0</v>
      </c>
      <c r="AM34" s="43">
        <v>0</v>
      </c>
      <c r="AN34" s="41">
        <f t="shared" si="27"/>
        <v>0</v>
      </c>
      <c r="AO34" s="43">
        <v>5.5E-2</v>
      </c>
      <c r="AP34" s="41">
        <f t="shared" si="78"/>
        <v>0.5665</v>
      </c>
      <c r="AQ34" s="43">
        <v>0</v>
      </c>
      <c r="AR34" s="41">
        <f t="shared" si="79"/>
        <v>0</v>
      </c>
      <c r="AS34" s="44">
        <v>0</v>
      </c>
      <c r="AT34" s="43">
        <v>0</v>
      </c>
      <c r="AU34" s="41">
        <f t="shared" si="80"/>
        <v>0</v>
      </c>
      <c r="AV34" s="41">
        <f t="shared" si="81"/>
        <v>0.5665</v>
      </c>
      <c r="AW34" s="41">
        <f t="shared" si="28"/>
        <v>8.1052499999999998</v>
      </c>
      <c r="AX34" s="45">
        <f t="shared" si="3"/>
        <v>0.21308252427184474</v>
      </c>
      <c r="AY34" s="6">
        <v>10.3</v>
      </c>
      <c r="AZ34" s="37"/>
      <c r="BA34" s="41">
        <f t="shared" si="82"/>
        <v>0</v>
      </c>
      <c r="BB34" s="41">
        <f t="shared" si="83"/>
        <v>0</v>
      </c>
    </row>
    <row r="35" spans="1:54" ht="15" customHeight="1" x14ac:dyDescent="0.25">
      <c r="A35" s="30">
        <v>156</v>
      </c>
      <c r="B35" s="31"/>
      <c r="C35" s="31"/>
      <c r="D35" s="31"/>
      <c r="E35" s="28" t="s">
        <v>54</v>
      </c>
      <c r="F35" s="28" t="s">
        <v>55</v>
      </c>
      <c r="G35" s="28" t="s">
        <v>56</v>
      </c>
      <c r="H35" s="29" t="s">
        <v>57</v>
      </c>
      <c r="I35" s="28" t="s">
        <v>74</v>
      </c>
      <c r="J35" s="28" t="s">
        <v>66</v>
      </c>
      <c r="K35" s="30" t="s">
        <v>59</v>
      </c>
      <c r="L35" s="31" t="s">
        <v>60</v>
      </c>
      <c r="M35" s="28" t="s">
        <v>69</v>
      </c>
      <c r="N35" s="28" t="s">
        <v>116</v>
      </c>
      <c r="O35" s="28"/>
      <c r="P35" s="32" t="s">
        <v>120</v>
      </c>
      <c r="Q35" s="28"/>
      <c r="R35" s="28"/>
      <c r="S35" s="28" t="s">
        <v>63</v>
      </c>
      <c r="T35" s="33">
        <v>5.61</v>
      </c>
      <c r="U35" s="34">
        <v>5.78</v>
      </c>
      <c r="V35" s="28" t="s">
        <v>64</v>
      </c>
      <c r="W35" s="35">
        <v>30</v>
      </c>
      <c r="X35" s="35">
        <v>25</v>
      </c>
      <c r="Y35" s="35">
        <v>44</v>
      </c>
      <c r="Z35" s="36">
        <v>8.3699999999999992</v>
      </c>
      <c r="AA35" s="37">
        <v>4</v>
      </c>
      <c r="AB35" s="38">
        <f t="shared" si="73"/>
        <v>3.3000000000000002E-2</v>
      </c>
      <c r="AC35" s="36">
        <v>56</v>
      </c>
      <c r="AD35" s="39">
        <f t="shared" si="74"/>
        <v>6787.878787878788</v>
      </c>
      <c r="AE35" s="40">
        <v>3500</v>
      </c>
      <c r="AF35" s="41">
        <f t="shared" si="75"/>
        <v>0.515625</v>
      </c>
      <c r="AG35" s="28" t="s">
        <v>65</v>
      </c>
      <c r="AH35" s="42">
        <v>0.41399999999999998</v>
      </c>
      <c r="AI35" s="41">
        <f t="shared" si="76"/>
        <v>2.3929200000000002</v>
      </c>
      <c r="AJ35" s="41">
        <f t="shared" si="77"/>
        <v>8.6885450000000013</v>
      </c>
      <c r="AK35" s="43">
        <v>0</v>
      </c>
      <c r="AL35" s="41">
        <f t="shared" si="26"/>
        <v>0</v>
      </c>
      <c r="AM35" s="43">
        <v>0</v>
      </c>
      <c r="AN35" s="41">
        <f t="shared" si="27"/>
        <v>0</v>
      </c>
      <c r="AO35" s="43">
        <v>5.5E-2</v>
      </c>
      <c r="AP35" s="41">
        <f t="shared" si="78"/>
        <v>0.66</v>
      </c>
      <c r="AQ35" s="43">
        <v>0</v>
      </c>
      <c r="AR35" s="41">
        <f t="shared" si="79"/>
        <v>0</v>
      </c>
      <c r="AS35" s="44">
        <v>0</v>
      </c>
      <c r="AT35" s="43">
        <v>0</v>
      </c>
      <c r="AU35" s="41">
        <f t="shared" si="80"/>
        <v>0</v>
      </c>
      <c r="AV35" s="41">
        <f t="shared" si="81"/>
        <v>0.66</v>
      </c>
      <c r="AW35" s="41">
        <f t="shared" si="28"/>
        <v>9.3485450000000014</v>
      </c>
      <c r="AX35" s="45">
        <f t="shared" si="3"/>
        <v>0.2209545833333332</v>
      </c>
      <c r="AY35" s="6">
        <v>12</v>
      </c>
      <c r="AZ35" s="37"/>
      <c r="BA35" s="41">
        <f t="shared" si="82"/>
        <v>0</v>
      </c>
      <c r="BB35" s="41">
        <f t="shared" si="83"/>
        <v>0</v>
      </c>
    </row>
    <row r="36" spans="1:54" ht="15" customHeight="1" x14ac:dyDescent="0.25">
      <c r="A36" s="30">
        <v>157</v>
      </c>
      <c r="B36" s="31"/>
      <c r="C36" s="31"/>
      <c r="D36" s="31"/>
      <c r="E36" s="28" t="s">
        <v>54</v>
      </c>
      <c r="F36" s="28" t="s">
        <v>55</v>
      </c>
      <c r="G36" s="28" t="s">
        <v>56</v>
      </c>
      <c r="H36" s="29" t="s">
        <v>57</v>
      </c>
      <c r="I36" s="28" t="s">
        <v>58</v>
      </c>
      <c r="J36" s="28" t="s">
        <v>66</v>
      </c>
      <c r="K36" s="30" t="s">
        <v>59</v>
      </c>
      <c r="L36" s="31" t="s">
        <v>60</v>
      </c>
      <c r="M36" s="28" t="s">
        <v>70</v>
      </c>
      <c r="N36" s="28" t="s">
        <v>116</v>
      </c>
      <c r="O36" s="28"/>
      <c r="P36" s="32" t="s">
        <v>121</v>
      </c>
      <c r="Q36" s="31"/>
      <c r="R36" s="31"/>
      <c r="S36" s="28" t="s">
        <v>63</v>
      </c>
      <c r="T36" s="33">
        <v>5.7</v>
      </c>
      <c r="U36" s="34">
        <v>5.88</v>
      </c>
      <c r="V36" s="28" t="s">
        <v>64</v>
      </c>
      <c r="W36" s="46">
        <v>30</v>
      </c>
      <c r="X36" s="46">
        <v>25</v>
      </c>
      <c r="Y36" s="46">
        <v>44</v>
      </c>
      <c r="Z36" s="47">
        <v>8.3699999999999992</v>
      </c>
      <c r="AA36" s="37">
        <v>4</v>
      </c>
      <c r="AB36" s="48">
        <f t="shared" si="73"/>
        <v>3.3000000000000002E-2</v>
      </c>
      <c r="AC36" s="36">
        <v>56</v>
      </c>
      <c r="AD36" s="39">
        <f t="shared" si="74"/>
        <v>6787.878787878788</v>
      </c>
      <c r="AE36" s="40">
        <v>3500</v>
      </c>
      <c r="AF36" s="49">
        <f t="shared" si="75"/>
        <v>0.515625</v>
      </c>
      <c r="AG36" s="31" t="s">
        <v>65</v>
      </c>
      <c r="AH36" s="42">
        <v>0.41399999999999998</v>
      </c>
      <c r="AI36" s="41">
        <f t="shared" si="76"/>
        <v>2.43432</v>
      </c>
      <c r="AJ36" s="41">
        <f t="shared" si="77"/>
        <v>8.8299450000000004</v>
      </c>
      <c r="AK36" s="43">
        <v>0</v>
      </c>
      <c r="AL36" s="49">
        <f t="shared" si="26"/>
        <v>0</v>
      </c>
      <c r="AM36" s="43">
        <v>0</v>
      </c>
      <c r="AN36" s="49">
        <f t="shared" si="27"/>
        <v>0</v>
      </c>
      <c r="AO36" s="43">
        <v>5.5E-2</v>
      </c>
      <c r="AP36" s="41">
        <f t="shared" si="78"/>
        <v>0.66</v>
      </c>
      <c r="AQ36" s="43">
        <v>0</v>
      </c>
      <c r="AR36" s="41">
        <f t="shared" si="79"/>
        <v>0</v>
      </c>
      <c r="AS36" s="44">
        <v>0</v>
      </c>
      <c r="AT36" s="43">
        <v>0</v>
      </c>
      <c r="AU36" s="41">
        <f t="shared" si="80"/>
        <v>0</v>
      </c>
      <c r="AV36" s="41">
        <f t="shared" si="81"/>
        <v>0.66</v>
      </c>
      <c r="AW36" s="49">
        <f t="shared" si="28"/>
        <v>9.4899450000000005</v>
      </c>
      <c r="AX36" s="50">
        <f t="shared" si="3"/>
        <v>0.20917124999999995</v>
      </c>
      <c r="AY36" s="6">
        <v>12</v>
      </c>
      <c r="AZ36" s="5"/>
      <c r="BA36" s="41">
        <f t="shared" si="82"/>
        <v>0</v>
      </c>
      <c r="BB36" s="41">
        <f t="shared" si="83"/>
        <v>0</v>
      </c>
    </row>
    <row r="37" spans="1:54" ht="15" customHeight="1" x14ac:dyDescent="0.25">
      <c r="A37" s="30">
        <v>158</v>
      </c>
      <c r="B37" s="31"/>
      <c r="C37" s="31"/>
      <c r="D37" s="31"/>
      <c r="E37" s="28" t="s">
        <v>54</v>
      </c>
      <c r="F37" s="28" t="s">
        <v>55</v>
      </c>
      <c r="G37" s="28" t="s">
        <v>56</v>
      </c>
      <c r="H37" s="29" t="s">
        <v>57</v>
      </c>
      <c r="I37" s="28" t="s">
        <v>58</v>
      </c>
      <c r="J37" s="28" t="s">
        <v>66</v>
      </c>
      <c r="K37" s="30" t="s">
        <v>59</v>
      </c>
      <c r="L37" s="31" t="s">
        <v>60</v>
      </c>
      <c r="M37" s="28" t="s">
        <v>61</v>
      </c>
      <c r="N37" s="28" t="s">
        <v>122</v>
      </c>
      <c r="O37" s="28"/>
      <c r="P37" s="32" t="s">
        <v>123</v>
      </c>
      <c r="Q37" s="28"/>
      <c r="R37" s="28"/>
      <c r="S37" s="28" t="s">
        <v>63</v>
      </c>
      <c r="T37" s="33">
        <v>3.57</v>
      </c>
      <c r="U37" s="34">
        <v>3.68</v>
      </c>
      <c r="V37" s="28" t="s">
        <v>64</v>
      </c>
      <c r="W37" s="35">
        <v>30</v>
      </c>
      <c r="X37" s="35">
        <v>25</v>
      </c>
      <c r="Y37" s="35">
        <v>32</v>
      </c>
      <c r="Z37" s="36">
        <v>4.3600000000000003</v>
      </c>
      <c r="AA37" s="37">
        <v>4</v>
      </c>
      <c r="AB37" s="38">
        <f>IF(W37="","",W37*X37*Y37/1000000)</f>
        <v>2.4E-2</v>
      </c>
      <c r="AC37" s="36">
        <v>56</v>
      </c>
      <c r="AD37" s="39">
        <f>IF(AA37="","",AC37/AB37*AA37)</f>
        <v>9333.3333333333339</v>
      </c>
      <c r="AE37" s="40">
        <v>3500</v>
      </c>
      <c r="AF37" s="41">
        <f>IF(ISERROR(AE37/AD37),"",AE37/AD37)</f>
        <v>0.375</v>
      </c>
      <c r="AG37" s="28" t="s">
        <v>65</v>
      </c>
      <c r="AH37" s="42">
        <v>0.41399999999999998</v>
      </c>
      <c r="AI37" s="41">
        <f>IF(ISERROR(U37*AH37),"",U37*AH37)</f>
        <v>1.52352</v>
      </c>
      <c r="AJ37" s="41">
        <f>IF(ISERROR(U37+AF37+AI37),"",U37+AF37+AI37)</f>
        <v>5.5785199999999993</v>
      </c>
      <c r="AK37" s="43">
        <v>0</v>
      </c>
      <c r="AL37" s="41">
        <f t="shared" si="26"/>
        <v>0</v>
      </c>
      <c r="AM37" s="43">
        <v>0</v>
      </c>
      <c r="AN37" s="41">
        <f t="shared" si="27"/>
        <v>0</v>
      </c>
      <c r="AO37" s="43">
        <v>5.5E-2</v>
      </c>
      <c r="AP37" s="41">
        <f>IF(ISERROR(AY37*AO37),"",AY37*AO37)</f>
        <v>0.41525000000000001</v>
      </c>
      <c r="AQ37" s="43">
        <v>0</v>
      </c>
      <c r="AR37" s="41">
        <f>IF(ISERROR(U37*AQ37),"",U37*AQ37)</f>
        <v>0</v>
      </c>
      <c r="AS37" s="44">
        <v>0</v>
      </c>
      <c r="AT37" s="43">
        <v>0</v>
      </c>
      <c r="AU37" s="41">
        <f>IF(ISERROR(AY37*AT37),"",AY37*AT37)</f>
        <v>0</v>
      </c>
      <c r="AV37" s="41">
        <f>IF(ISERROR(AL37+AN37+AP37+AR37+AU37),"",AL37+AN37+AP37+AR37+AU37)</f>
        <v>0.41525000000000001</v>
      </c>
      <c r="AW37" s="41">
        <f t="shared" si="28"/>
        <v>5.9937699999999996</v>
      </c>
      <c r="AX37" s="45">
        <f t="shared" si="3"/>
        <v>0.20612317880794706</v>
      </c>
      <c r="AY37" s="6">
        <v>7.55</v>
      </c>
      <c r="AZ37" s="37"/>
      <c r="BA37" s="41">
        <f>IF(ISERROR(AW37*AZ37),"",AW37*AZ37)</f>
        <v>0</v>
      </c>
      <c r="BB37" s="41">
        <f>IF(ISERROR(AY37*AZ37),"",AY37*AZ37)</f>
        <v>0</v>
      </c>
    </row>
    <row r="38" spans="1:54" ht="15" customHeight="1" x14ac:dyDescent="0.25">
      <c r="A38" s="30">
        <v>159</v>
      </c>
      <c r="B38" s="31"/>
      <c r="C38" s="31"/>
      <c r="D38" s="31"/>
      <c r="E38" s="28" t="s">
        <v>54</v>
      </c>
      <c r="F38" s="28" t="s">
        <v>55</v>
      </c>
      <c r="G38" s="28" t="s">
        <v>56</v>
      </c>
      <c r="H38" s="29" t="s">
        <v>57</v>
      </c>
      <c r="I38" s="28" t="s">
        <v>58</v>
      </c>
      <c r="J38" s="28" t="s">
        <v>66</v>
      </c>
      <c r="K38" s="30" t="s">
        <v>59</v>
      </c>
      <c r="L38" s="31" t="s">
        <v>60</v>
      </c>
      <c r="M38" s="28" t="s">
        <v>67</v>
      </c>
      <c r="N38" s="28" t="s">
        <v>122</v>
      </c>
      <c r="O38" s="28"/>
      <c r="P38" s="32" t="s">
        <v>124</v>
      </c>
      <c r="Q38" s="28"/>
      <c r="R38" s="28"/>
      <c r="S38" s="28" t="s">
        <v>63</v>
      </c>
      <c r="T38" s="33">
        <v>4.37</v>
      </c>
      <c r="U38" s="34">
        <v>4.5</v>
      </c>
      <c r="V38" s="28" t="s">
        <v>64</v>
      </c>
      <c r="W38" s="35">
        <v>30</v>
      </c>
      <c r="X38" s="35">
        <v>25</v>
      </c>
      <c r="Y38" s="35">
        <v>36</v>
      </c>
      <c r="Z38" s="36">
        <v>6.17</v>
      </c>
      <c r="AA38" s="37">
        <v>4</v>
      </c>
      <c r="AB38" s="38">
        <f t="shared" ref="AB38:AB41" si="84">IF(W38="","",W38*X38*Y38/1000000)</f>
        <v>2.7E-2</v>
      </c>
      <c r="AC38" s="36">
        <v>56</v>
      </c>
      <c r="AD38" s="39">
        <f t="shared" ref="AD38:AD41" si="85">IF(AA38="","",AC38/AB38*AA38)</f>
        <v>8296.2962962962956</v>
      </c>
      <c r="AE38" s="40">
        <v>3500</v>
      </c>
      <c r="AF38" s="41">
        <f t="shared" ref="AF38:AF41" si="86">IF(ISERROR(AE38/AD38),"",AE38/AD38)</f>
        <v>0.42187500000000006</v>
      </c>
      <c r="AG38" s="28" t="s">
        <v>65</v>
      </c>
      <c r="AH38" s="42">
        <v>0.41399999999999998</v>
      </c>
      <c r="AI38" s="41">
        <f t="shared" ref="AI38:AI41" si="87">IF(ISERROR(U38*AH38),"",U38*AH38)</f>
        <v>1.863</v>
      </c>
      <c r="AJ38" s="41">
        <f t="shared" ref="AJ38:AJ41" si="88">IF(ISERROR(U38+AF38+AI38),"",U38+AF38+AI38)</f>
        <v>6.7848749999999995</v>
      </c>
      <c r="AK38" s="43">
        <v>0</v>
      </c>
      <c r="AL38" s="41">
        <f t="shared" si="26"/>
        <v>0</v>
      </c>
      <c r="AM38" s="43">
        <v>0</v>
      </c>
      <c r="AN38" s="41">
        <f t="shared" si="27"/>
        <v>0</v>
      </c>
      <c r="AO38" s="43">
        <v>5.5E-2</v>
      </c>
      <c r="AP38" s="41">
        <f t="shared" ref="AP38:AP41" si="89">IF(ISERROR(AY38*AO38),"",AY38*AO38)</f>
        <v>0.50600000000000001</v>
      </c>
      <c r="AQ38" s="43">
        <v>0</v>
      </c>
      <c r="AR38" s="41">
        <f t="shared" ref="AR38:AR41" si="90">IF(ISERROR(U38*AQ38),"",U38*AQ38)</f>
        <v>0</v>
      </c>
      <c r="AS38" s="44">
        <v>0</v>
      </c>
      <c r="AT38" s="43">
        <v>0</v>
      </c>
      <c r="AU38" s="41">
        <f t="shared" ref="AU38:AU41" si="91">IF(ISERROR(AY38*AT38),"",AY38*AT38)</f>
        <v>0</v>
      </c>
      <c r="AV38" s="41">
        <f t="shared" ref="AV38:AV41" si="92">IF(ISERROR(AL38+AN38+AP38+AR38+AU38),"",AL38+AN38+AP38+AR38+AU38)</f>
        <v>0.50600000000000001</v>
      </c>
      <c r="AW38" s="41">
        <f t="shared" si="28"/>
        <v>7.2908749999999998</v>
      </c>
      <c r="AX38" s="45">
        <f t="shared" si="3"/>
        <v>0.2075135869565217</v>
      </c>
      <c r="AY38" s="6">
        <v>9.1999999999999993</v>
      </c>
      <c r="AZ38" s="37"/>
      <c r="BA38" s="41">
        <f t="shared" ref="BA38:BA41" si="93">IF(ISERROR(AW38*AZ38),"",AW38*AZ38)</f>
        <v>0</v>
      </c>
      <c r="BB38" s="41">
        <f t="shared" ref="BB38:BB41" si="94">IF(ISERROR(AY38*AZ38),"",AY38*AZ38)</f>
        <v>0</v>
      </c>
    </row>
    <row r="39" spans="1:54" ht="15" customHeight="1" x14ac:dyDescent="0.25">
      <c r="A39" s="30">
        <v>160</v>
      </c>
      <c r="B39" s="31"/>
      <c r="C39" s="31"/>
      <c r="D39" s="31"/>
      <c r="E39" s="28" t="s">
        <v>54</v>
      </c>
      <c r="F39" s="28" t="s">
        <v>55</v>
      </c>
      <c r="G39" s="28" t="s">
        <v>56</v>
      </c>
      <c r="H39" s="29" t="s">
        <v>57</v>
      </c>
      <c r="I39" s="28" t="s">
        <v>58</v>
      </c>
      <c r="J39" s="28" t="s">
        <v>66</v>
      </c>
      <c r="K39" s="30" t="s">
        <v>59</v>
      </c>
      <c r="L39" s="31" t="s">
        <v>60</v>
      </c>
      <c r="M39" s="28" t="s">
        <v>68</v>
      </c>
      <c r="N39" s="28" t="s">
        <v>122</v>
      </c>
      <c r="O39" s="28"/>
      <c r="P39" s="32" t="s">
        <v>125</v>
      </c>
      <c r="Q39" s="28"/>
      <c r="R39" s="28"/>
      <c r="S39" s="28" t="s">
        <v>63</v>
      </c>
      <c r="T39" s="33">
        <v>4.8499999999999996</v>
      </c>
      <c r="U39" s="34">
        <v>5</v>
      </c>
      <c r="V39" s="28" t="s">
        <v>64</v>
      </c>
      <c r="W39" s="35">
        <v>30</v>
      </c>
      <c r="X39" s="35">
        <v>25</v>
      </c>
      <c r="Y39" s="35">
        <v>40</v>
      </c>
      <c r="Z39" s="36">
        <v>7.04</v>
      </c>
      <c r="AA39" s="37">
        <v>4</v>
      </c>
      <c r="AB39" s="38">
        <f t="shared" si="84"/>
        <v>0.03</v>
      </c>
      <c r="AC39" s="36">
        <v>56</v>
      </c>
      <c r="AD39" s="39">
        <f t="shared" si="85"/>
        <v>7466.666666666667</v>
      </c>
      <c r="AE39" s="40">
        <v>3500</v>
      </c>
      <c r="AF39" s="41">
        <f t="shared" si="86"/>
        <v>0.46875</v>
      </c>
      <c r="AG39" s="28" t="s">
        <v>65</v>
      </c>
      <c r="AH39" s="42">
        <v>0.41399999999999998</v>
      </c>
      <c r="AI39" s="41">
        <f t="shared" si="87"/>
        <v>2.0699999999999998</v>
      </c>
      <c r="AJ39" s="41">
        <f t="shared" si="88"/>
        <v>7.5387500000000003</v>
      </c>
      <c r="AK39" s="43">
        <v>0</v>
      </c>
      <c r="AL39" s="41">
        <f t="shared" si="26"/>
        <v>0</v>
      </c>
      <c r="AM39" s="43">
        <v>0</v>
      </c>
      <c r="AN39" s="41">
        <f t="shared" si="27"/>
        <v>0</v>
      </c>
      <c r="AO39" s="43">
        <v>5.5E-2</v>
      </c>
      <c r="AP39" s="41">
        <f t="shared" si="89"/>
        <v>0.5665</v>
      </c>
      <c r="AQ39" s="43">
        <v>0</v>
      </c>
      <c r="AR39" s="41">
        <f t="shared" si="90"/>
        <v>0</v>
      </c>
      <c r="AS39" s="44">
        <v>0</v>
      </c>
      <c r="AT39" s="43">
        <v>0</v>
      </c>
      <c r="AU39" s="41">
        <f t="shared" si="91"/>
        <v>0</v>
      </c>
      <c r="AV39" s="41">
        <f t="shared" si="92"/>
        <v>0.5665</v>
      </c>
      <c r="AW39" s="41">
        <f t="shared" si="28"/>
        <v>8.1052499999999998</v>
      </c>
      <c r="AX39" s="45">
        <f t="shared" si="3"/>
        <v>0.21308252427184474</v>
      </c>
      <c r="AY39" s="6">
        <v>10.3</v>
      </c>
      <c r="AZ39" s="37"/>
      <c r="BA39" s="41">
        <f t="shared" si="93"/>
        <v>0</v>
      </c>
      <c r="BB39" s="41">
        <f t="shared" si="94"/>
        <v>0</v>
      </c>
    </row>
    <row r="40" spans="1:54" ht="15" customHeight="1" x14ac:dyDescent="0.25">
      <c r="A40" s="30">
        <v>161</v>
      </c>
      <c r="B40" s="31"/>
      <c r="C40" s="31"/>
      <c r="D40" s="31"/>
      <c r="E40" s="28" t="s">
        <v>54</v>
      </c>
      <c r="F40" s="28" t="s">
        <v>55</v>
      </c>
      <c r="G40" s="28" t="s">
        <v>56</v>
      </c>
      <c r="H40" s="29" t="s">
        <v>57</v>
      </c>
      <c r="I40" s="28" t="s">
        <v>58</v>
      </c>
      <c r="J40" s="28" t="s">
        <v>66</v>
      </c>
      <c r="K40" s="30" t="s">
        <v>59</v>
      </c>
      <c r="L40" s="31" t="s">
        <v>60</v>
      </c>
      <c r="M40" s="28" t="s">
        <v>69</v>
      </c>
      <c r="N40" s="28" t="s">
        <v>122</v>
      </c>
      <c r="O40" s="28"/>
      <c r="P40" s="32" t="s">
        <v>126</v>
      </c>
      <c r="Q40" s="28"/>
      <c r="R40" s="28"/>
      <c r="S40" s="28" t="s">
        <v>63</v>
      </c>
      <c r="T40" s="33">
        <v>5.61</v>
      </c>
      <c r="U40" s="34">
        <v>5.78</v>
      </c>
      <c r="V40" s="28" t="s">
        <v>64</v>
      </c>
      <c r="W40" s="35">
        <v>30</v>
      </c>
      <c r="X40" s="35">
        <v>25</v>
      </c>
      <c r="Y40" s="35">
        <v>44</v>
      </c>
      <c r="Z40" s="36">
        <v>8.3699999999999992</v>
      </c>
      <c r="AA40" s="37">
        <v>4</v>
      </c>
      <c r="AB40" s="38">
        <f t="shared" si="84"/>
        <v>3.3000000000000002E-2</v>
      </c>
      <c r="AC40" s="36">
        <v>56</v>
      </c>
      <c r="AD40" s="39">
        <f t="shared" si="85"/>
        <v>6787.878787878788</v>
      </c>
      <c r="AE40" s="40">
        <v>3500</v>
      </c>
      <c r="AF40" s="41">
        <f t="shared" si="86"/>
        <v>0.515625</v>
      </c>
      <c r="AG40" s="28" t="s">
        <v>65</v>
      </c>
      <c r="AH40" s="42">
        <v>0.41399999999999998</v>
      </c>
      <c r="AI40" s="41">
        <f t="shared" si="87"/>
        <v>2.3929200000000002</v>
      </c>
      <c r="AJ40" s="41">
        <f t="shared" si="88"/>
        <v>8.6885450000000013</v>
      </c>
      <c r="AK40" s="43">
        <v>0</v>
      </c>
      <c r="AL40" s="41">
        <f t="shared" si="26"/>
        <v>0</v>
      </c>
      <c r="AM40" s="43">
        <v>0</v>
      </c>
      <c r="AN40" s="41">
        <f t="shared" si="27"/>
        <v>0</v>
      </c>
      <c r="AO40" s="43">
        <v>5.5E-2</v>
      </c>
      <c r="AP40" s="41">
        <f t="shared" si="89"/>
        <v>0.66</v>
      </c>
      <c r="AQ40" s="43">
        <v>0</v>
      </c>
      <c r="AR40" s="41">
        <f t="shared" si="90"/>
        <v>0</v>
      </c>
      <c r="AS40" s="44">
        <v>0</v>
      </c>
      <c r="AT40" s="43">
        <v>0</v>
      </c>
      <c r="AU40" s="41">
        <f t="shared" si="91"/>
        <v>0</v>
      </c>
      <c r="AV40" s="41">
        <f t="shared" si="92"/>
        <v>0.66</v>
      </c>
      <c r="AW40" s="41">
        <f t="shared" si="28"/>
        <v>9.3485450000000014</v>
      </c>
      <c r="AX40" s="45">
        <f t="shared" si="3"/>
        <v>0.2209545833333332</v>
      </c>
      <c r="AY40" s="6">
        <v>12</v>
      </c>
      <c r="AZ40" s="37"/>
      <c r="BA40" s="41">
        <f t="shared" si="93"/>
        <v>0</v>
      </c>
      <c r="BB40" s="41">
        <f t="shared" si="94"/>
        <v>0</v>
      </c>
    </row>
    <row r="41" spans="1:54" ht="15" customHeight="1" x14ac:dyDescent="0.25">
      <c r="A41" s="30">
        <v>162</v>
      </c>
      <c r="B41" s="31"/>
      <c r="C41" s="31"/>
      <c r="D41" s="31"/>
      <c r="E41" s="28" t="s">
        <v>54</v>
      </c>
      <c r="F41" s="28" t="s">
        <v>55</v>
      </c>
      <c r="G41" s="28" t="s">
        <v>56</v>
      </c>
      <c r="H41" s="29" t="s">
        <v>57</v>
      </c>
      <c r="I41" s="28" t="s">
        <v>58</v>
      </c>
      <c r="J41" s="28" t="s">
        <v>66</v>
      </c>
      <c r="K41" s="30" t="s">
        <v>59</v>
      </c>
      <c r="L41" s="31" t="s">
        <v>60</v>
      </c>
      <c r="M41" s="28" t="s">
        <v>70</v>
      </c>
      <c r="N41" s="28" t="s">
        <v>122</v>
      </c>
      <c r="O41" s="28"/>
      <c r="P41" s="32" t="s">
        <v>127</v>
      </c>
      <c r="Q41" s="31"/>
      <c r="R41" s="31"/>
      <c r="S41" s="28" t="s">
        <v>63</v>
      </c>
      <c r="T41" s="33">
        <v>5.7</v>
      </c>
      <c r="U41" s="34">
        <v>5.88</v>
      </c>
      <c r="V41" s="28" t="s">
        <v>64</v>
      </c>
      <c r="W41" s="46">
        <v>30</v>
      </c>
      <c r="X41" s="46">
        <v>25</v>
      </c>
      <c r="Y41" s="46">
        <v>44</v>
      </c>
      <c r="Z41" s="47">
        <v>8.3699999999999992</v>
      </c>
      <c r="AA41" s="37">
        <v>4</v>
      </c>
      <c r="AB41" s="48">
        <f t="shared" si="84"/>
        <v>3.3000000000000002E-2</v>
      </c>
      <c r="AC41" s="36">
        <v>56</v>
      </c>
      <c r="AD41" s="39">
        <f t="shared" si="85"/>
        <v>6787.878787878788</v>
      </c>
      <c r="AE41" s="40">
        <v>3500</v>
      </c>
      <c r="AF41" s="49">
        <f t="shared" si="86"/>
        <v>0.515625</v>
      </c>
      <c r="AG41" s="31" t="s">
        <v>65</v>
      </c>
      <c r="AH41" s="42">
        <v>0.41399999999999998</v>
      </c>
      <c r="AI41" s="41">
        <f t="shared" si="87"/>
        <v>2.43432</v>
      </c>
      <c r="AJ41" s="41">
        <f t="shared" si="88"/>
        <v>8.8299450000000004</v>
      </c>
      <c r="AK41" s="43">
        <v>0</v>
      </c>
      <c r="AL41" s="49">
        <f t="shared" si="26"/>
        <v>0</v>
      </c>
      <c r="AM41" s="43">
        <v>0</v>
      </c>
      <c r="AN41" s="49">
        <f t="shared" si="27"/>
        <v>0</v>
      </c>
      <c r="AO41" s="43">
        <v>5.5E-2</v>
      </c>
      <c r="AP41" s="41">
        <f t="shared" si="89"/>
        <v>0.66</v>
      </c>
      <c r="AQ41" s="43">
        <v>0</v>
      </c>
      <c r="AR41" s="41">
        <f t="shared" si="90"/>
        <v>0</v>
      </c>
      <c r="AS41" s="44">
        <v>0</v>
      </c>
      <c r="AT41" s="43">
        <v>0</v>
      </c>
      <c r="AU41" s="41">
        <f t="shared" si="91"/>
        <v>0</v>
      </c>
      <c r="AV41" s="41">
        <f t="shared" si="92"/>
        <v>0.66</v>
      </c>
      <c r="AW41" s="49">
        <f t="shared" si="28"/>
        <v>9.4899450000000005</v>
      </c>
      <c r="AX41" s="50">
        <f t="shared" si="3"/>
        <v>0.20917124999999995</v>
      </c>
      <c r="AY41" s="6">
        <v>12</v>
      </c>
      <c r="AZ41" s="5"/>
      <c r="BA41" s="41">
        <f t="shared" si="93"/>
        <v>0</v>
      </c>
      <c r="BB41" s="41">
        <f t="shared" si="94"/>
        <v>0</v>
      </c>
    </row>
    <row r="42" spans="1:54" ht="15" customHeight="1" x14ac:dyDescent="0.25">
      <c r="A42" s="30">
        <v>163</v>
      </c>
      <c r="B42" s="31"/>
      <c r="C42" s="31"/>
      <c r="D42" s="31"/>
      <c r="E42" s="28" t="s">
        <v>54</v>
      </c>
      <c r="F42" s="28" t="s">
        <v>55</v>
      </c>
      <c r="G42" s="28" t="s">
        <v>56</v>
      </c>
      <c r="H42" s="29" t="s">
        <v>57</v>
      </c>
      <c r="I42" s="28" t="s">
        <v>58</v>
      </c>
      <c r="J42" s="28" t="s">
        <v>66</v>
      </c>
      <c r="K42" s="30" t="s">
        <v>59</v>
      </c>
      <c r="L42" s="31" t="s">
        <v>60</v>
      </c>
      <c r="M42" s="28" t="s">
        <v>61</v>
      </c>
      <c r="N42" s="28" t="s">
        <v>128</v>
      </c>
      <c r="O42" s="28"/>
      <c r="P42" s="32" t="s">
        <v>129</v>
      </c>
      <c r="Q42" s="28"/>
      <c r="R42" s="28"/>
      <c r="S42" s="28" t="s">
        <v>63</v>
      </c>
      <c r="T42" s="33">
        <v>3.57</v>
      </c>
      <c r="U42" s="34">
        <v>3.68</v>
      </c>
      <c r="V42" s="28" t="s">
        <v>64</v>
      </c>
      <c r="W42" s="35">
        <v>30</v>
      </c>
      <c r="X42" s="35">
        <v>25</v>
      </c>
      <c r="Y42" s="35">
        <v>32</v>
      </c>
      <c r="Z42" s="36">
        <v>4.3600000000000003</v>
      </c>
      <c r="AA42" s="37">
        <v>4</v>
      </c>
      <c r="AB42" s="38">
        <f>IF(W42="","",W42*X42*Y42/1000000)</f>
        <v>2.4E-2</v>
      </c>
      <c r="AC42" s="36">
        <v>56</v>
      </c>
      <c r="AD42" s="39">
        <f>IF(AA42="","",AC42/AB42*AA42)</f>
        <v>9333.3333333333339</v>
      </c>
      <c r="AE42" s="40">
        <v>3500</v>
      </c>
      <c r="AF42" s="41">
        <f>IF(ISERROR(AE42/AD42),"",AE42/AD42)</f>
        <v>0.375</v>
      </c>
      <c r="AG42" s="28" t="s">
        <v>65</v>
      </c>
      <c r="AH42" s="42">
        <v>0.41399999999999998</v>
      </c>
      <c r="AI42" s="41">
        <f>IF(ISERROR(U42*AH42),"",U42*AH42)</f>
        <v>1.52352</v>
      </c>
      <c r="AJ42" s="41">
        <f>IF(ISERROR(U42+AF42+AI42),"",U42+AF42+AI42)</f>
        <v>5.5785199999999993</v>
      </c>
      <c r="AK42" s="43">
        <v>0</v>
      </c>
      <c r="AL42" s="41">
        <f t="shared" si="26"/>
        <v>0</v>
      </c>
      <c r="AM42" s="43">
        <v>0</v>
      </c>
      <c r="AN42" s="41">
        <f t="shared" si="27"/>
        <v>0</v>
      </c>
      <c r="AO42" s="43">
        <v>5.5E-2</v>
      </c>
      <c r="AP42" s="41">
        <f>IF(ISERROR(AY42*AO42),"",AY42*AO42)</f>
        <v>0.41525000000000001</v>
      </c>
      <c r="AQ42" s="43">
        <v>0</v>
      </c>
      <c r="AR42" s="41">
        <f>IF(ISERROR(U42*AQ42),"",U42*AQ42)</f>
        <v>0</v>
      </c>
      <c r="AS42" s="44">
        <v>0</v>
      </c>
      <c r="AT42" s="43">
        <v>0</v>
      </c>
      <c r="AU42" s="41">
        <f>IF(ISERROR(AY42*AT42),"",AY42*AT42)</f>
        <v>0</v>
      </c>
      <c r="AV42" s="41">
        <f>IF(ISERROR(AL42+AN42+AP42+AR42+AU42),"",AL42+AN42+AP42+AR42+AU42)</f>
        <v>0.41525000000000001</v>
      </c>
      <c r="AW42" s="41">
        <f t="shared" si="28"/>
        <v>5.9937699999999996</v>
      </c>
      <c r="AX42" s="45">
        <f t="shared" si="3"/>
        <v>0.20612317880794706</v>
      </c>
      <c r="AY42" s="6">
        <v>7.55</v>
      </c>
      <c r="AZ42" s="37"/>
      <c r="BA42" s="41">
        <f>IF(ISERROR(AW42*AZ42),"",AW42*AZ42)</f>
        <v>0</v>
      </c>
      <c r="BB42" s="41">
        <f>IF(ISERROR(AY42*AZ42),"",AY42*AZ42)</f>
        <v>0</v>
      </c>
    </row>
    <row r="43" spans="1:54" ht="15" customHeight="1" x14ac:dyDescent="0.25">
      <c r="A43" s="30">
        <v>164</v>
      </c>
      <c r="B43" s="31"/>
      <c r="C43" s="31"/>
      <c r="D43" s="31"/>
      <c r="E43" s="28" t="s">
        <v>54</v>
      </c>
      <c r="F43" s="28" t="s">
        <v>55</v>
      </c>
      <c r="G43" s="28" t="s">
        <v>56</v>
      </c>
      <c r="H43" s="29" t="s">
        <v>57</v>
      </c>
      <c r="I43" s="28" t="s">
        <v>58</v>
      </c>
      <c r="J43" s="28" t="s">
        <v>66</v>
      </c>
      <c r="K43" s="30" t="s">
        <v>59</v>
      </c>
      <c r="L43" s="31" t="s">
        <v>60</v>
      </c>
      <c r="M43" s="28" t="s">
        <v>67</v>
      </c>
      <c r="N43" s="28" t="s">
        <v>128</v>
      </c>
      <c r="O43" s="28"/>
      <c r="P43" s="32" t="s">
        <v>130</v>
      </c>
      <c r="Q43" s="28"/>
      <c r="R43" s="28"/>
      <c r="S43" s="28" t="s">
        <v>63</v>
      </c>
      <c r="T43" s="33">
        <v>4.37</v>
      </c>
      <c r="U43" s="34">
        <v>4.5</v>
      </c>
      <c r="V43" s="28" t="s">
        <v>64</v>
      </c>
      <c r="W43" s="35">
        <v>30</v>
      </c>
      <c r="X43" s="35">
        <v>25</v>
      </c>
      <c r="Y43" s="35">
        <v>36</v>
      </c>
      <c r="Z43" s="36">
        <v>6.17</v>
      </c>
      <c r="AA43" s="37">
        <v>4</v>
      </c>
      <c r="AB43" s="38">
        <f t="shared" ref="AB43:AB46" si="95">IF(W43="","",W43*X43*Y43/1000000)</f>
        <v>2.7E-2</v>
      </c>
      <c r="AC43" s="36">
        <v>56</v>
      </c>
      <c r="AD43" s="39">
        <f t="shared" ref="AD43:AD46" si="96">IF(AA43="","",AC43/AB43*AA43)</f>
        <v>8296.2962962962956</v>
      </c>
      <c r="AE43" s="40">
        <v>3500</v>
      </c>
      <c r="AF43" s="41">
        <f t="shared" ref="AF43:AF46" si="97">IF(ISERROR(AE43/AD43),"",AE43/AD43)</f>
        <v>0.42187500000000006</v>
      </c>
      <c r="AG43" s="28" t="s">
        <v>65</v>
      </c>
      <c r="AH43" s="42">
        <v>0.41399999999999998</v>
      </c>
      <c r="AI43" s="41">
        <f t="shared" ref="AI43:AI46" si="98">IF(ISERROR(U43*AH43),"",U43*AH43)</f>
        <v>1.863</v>
      </c>
      <c r="AJ43" s="41">
        <f t="shared" ref="AJ43:AJ46" si="99">IF(ISERROR(U43+AF43+AI43),"",U43+AF43+AI43)</f>
        <v>6.7848749999999995</v>
      </c>
      <c r="AK43" s="43">
        <v>0</v>
      </c>
      <c r="AL43" s="41">
        <f t="shared" si="26"/>
        <v>0</v>
      </c>
      <c r="AM43" s="43">
        <v>0</v>
      </c>
      <c r="AN43" s="41">
        <f t="shared" si="27"/>
        <v>0</v>
      </c>
      <c r="AO43" s="43">
        <v>5.5E-2</v>
      </c>
      <c r="AP43" s="41">
        <f t="shared" ref="AP43:AP46" si="100">IF(ISERROR(AY43*AO43),"",AY43*AO43)</f>
        <v>0.50600000000000001</v>
      </c>
      <c r="AQ43" s="43">
        <v>0</v>
      </c>
      <c r="AR43" s="41">
        <f t="shared" ref="AR43:AR46" si="101">IF(ISERROR(U43*AQ43),"",U43*AQ43)</f>
        <v>0</v>
      </c>
      <c r="AS43" s="44">
        <v>0</v>
      </c>
      <c r="AT43" s="43">
        <v>0</v>
      </c>
      <c r="AU43" s="41">
        <f t="shared" ref="AU43:AU46" si="102">IF(ISERROR(AY43*AT43),"",AY43*AT43)</f>
        <v>0</v>
      </c>
      <c r="AV43" s="41">
        <f t="shared" ref="AV43:AV46" si="103">IF(ISERROR(AL43+AN43+AP43+AR43+AU43),"",AL43+AN43+AP43+AR43+AU43)</f>
        <v>0.50600000000000001</v>
      </c>
      <c r="AW43" s="41">
        <f t="shared" si="28"/>
        <v>7.2908749999999998</v>
      </c>
      <c r="AX43" s="45">
        <f t="shared" si="3"/>
        <v>0.2075135869565217</v>
      </c>
      <c r="AY43" s="6">
        <v>9.1999999999999993</v>
      </c>
      <c r="AZ43" s="37"/>
      <c r="BA43" s="41">
        <f t="shared" ref="BA43:BA46" si="104">IF(ISERROR(AW43*AZ43),"",AW43*AZ43)</f>
        <v>0</v>
      </c>
      <c r="BB43" s="41">
        <f t="shared" ref="BB43:BB46" si="105">IF(ISERROR(AY43*AZ43),"",AY43*AZ43)</f>
        <v>0</v>
      </c>
    </row>
    <row r="44" spans="1:54" ht="15" customHeight="1" x14ac:dyDescent="0.25">
      <c r="A44" s="30">
        <v>165</v>
      </c>
      <c r="B44" s="31"/>
      <c r="C44" s="31"/>
      <c r="D44" s="31"/>
      <c r="E44" s="28" t="s">
        <v>54</v>
      </c>
      <c r="F44" s="28" t="s">
        <v>55</v>
      </c>
      <c r="G44" s="28" t="s">
        <v>56</v>
      </c>
      <c r="H44" s="29" t="s">
        <v>57</v>
      </c>
      <c r="I44" s="28" t="s">
        <v>58</v>
      </c>
      <c r="J44" s="28" t="s">
        <v>66</v>
      </c>
      <c r="K44" s="30" t="s">
        <v>59</v>
      </c>
      <c r="L44" s="31" t="s">
        <v>60</v>
      </c>
      <c r="M44" s="28" t="s">
        <v>68</v>
      </c>
      <c r="N44" s="28" t="s">
        <v>128</v>
      </c>
      <c r="O44" s="28"/>
      <c r="P44" s="32" t="s">
        <v>131</v>
      </c>
      <c r="Q44" s="28"/>
      <c r="R44" s="28"/>
      <c r="S44" s="28" t="s">
        <v>63</v>
      </c>
      <c r="T44" s="33">
        <v>4.8499999999999996</v>
      </c>
      <c r="U44" s="34">
        <v>5</v>
      </c>
      <c r="V44" s="28" t="s">
        <v>64</v>
      </c>
      <c r="W44" s="35">
        <v>30</v>
      </c>
      <c r="X44" s="35">
        <v>25</v>
      </c>
      <c r="Y44" s="35">
        <v>40</v>
      </c>
      <c r="Z44" s="36">
        <v>7.04</v>
      </c>
      <c r="AA44" s="37">
        <v>4</v>
      </c>
      <c r="AB44" s="38">
        <f t="shared" si="95"/>
        <v>0.03</v>
      </c>
      <c r="AC44" s="36">
        <v>56</v>
      </c>
      <c r="AD44" s="39">
        <f t="shared" si="96"/>
        <v>7466.666666666667</v>
      </c>
      <c r="AE44" s="40">
        <v>3500</v>
      </c>
      <c r="AF44" s="41">
        <f t="shared" si="97"/>
        <v>0.46875</v>
      </c>
      <c r="AG44" s="28" t="s">
        <v>65</v>
      </c>
      <c r="AH44" s="42">
        <v>0.41399999999999998</v>
      </c>
      <c r="AI44" s="41">
        <f t="shared" si="98"/>
        <v>2.0699999999999998</v>
      </c>
      <c r="AJ44" s="41">
        <f t="shared" si="99"/>
        <v>7.5387500000000003</v>
      </c>
      <c r="AK44" s="43">
        <v>0</v>
      </c>
      <c r="AL44" s="41">
        <f t="shared" si="26"/>
        <v>0</v>
      </c>
      <c r="AM44" s="43">
        <v>0</v>
      </c>
      <c r="AN44" s="41">
        <f t="shared" si="27"/>
        <v>0</v>
      </c>
      <c r="AO44" s="43">
        <v>5.5E-2</v>
      </c>
      <c r="AP44" s="41">
        <f t="shared" si="100"/>
        <v>0.5665</v>
      </c>
      <c r="AQ44" s="43">
        <v>0</v>
      </c>
      <c r="AR44" s="41">
        <f t="shared" si="101"/>
        <v>0</v>
      </c>
      <c r="AS44" s="44">
        <v>0</v>
      </c>
      <c r="AT44" s="43">
        <v>0</v>
      </c>
      <c r="AU44" s="41">
        <f t="shared" si="102"/>
        <v>0</v>
      </c>
      <c r="AV44" s="41">
        <f t="shared" si="103"/>
        <v>0.5665</v>
      </c>
      <c r="AW44" s="41">
        <f t="shared" si="28"/>
        <v>8.1052499999999998</v>
      </c>
      <c r="AX44" s="45">
        <f t="shared" si="3"/>
        <v>0.21308252427184474</v>
      </c>
      <c r="AY44" s="6">
        <v>10.3</v>
      </c>
      <c r="AZ44" s="37"/>
      <c r="BA44" s="41">
        <f t="shared" si="104"/>
        <v>0</v>
      </c>
      <c r="BB44" s="41">
        <f t="shared" si="105"/>
        <v>0</v>
      </c>
    </row>
    <row r="45" spans="1:54" ht="15" customHeight="1" x14ac:dyDescent="0.25">
      <c r="A45" s="30">
        <v>166</v>
      </c>
      <c r="B45" s="31"/>
      <c r="C45" s="31"/>
      <c r="D45" s="31"/>
      <c r="E45" s="28" t="s">
        <v>54</v>
      </c>
      <c r="F45" s="28" t="s">
        <v>55</v>
      </c>
      <c r="G45" s="28" t="s">
        <v>56</v>
      </c>
      <c r="H45" s="29" t="s">
        <v>57</v>
      </c>
      <c r="I45" s="28" t="s">
        <v>58</v>
      </c>
      <c r="J45" s="28" t="s">
        <v>78</v>
      </c>
      <c r="K45" s="30" t="s">
        <v>59</v>
      </c>
      <c r="L45" s="31" t="s">
        <v>60</v>
      </c>
      <c r="M45" s="28" t="s">
        <v>69</v>
      </c>
      <c r="N45" s="28" t="s">
        <v>128</v>
      </c>
      <c r="O45" s="28"/>
      <c r="P45" s="32" t="s">
        <v>132</v>
      </c>
      <c r="Q45" s="28"/>
      <c r="R45" s="28"/>
      <c r="S45" s="28" t="s">
        <v>63</v>
      </c>
      <c r="T45" s="33">
        <v>5.61</v>
      </c>
      <c r="U45" s="34">
        <v>5.78</v>
      </c>
      <c r="V45" s="28" t="s">
        <v>64</v>
      </c>
      <c r="W45" s="35">
        <v>30</v>
      </c>
      <c r="X45" s="35">
        <v>25</v>
      </c>
      <c r="Y45" s="35">
        <v>44</v>
      </c>
      <c r="Z45" s="36">
        <v>8.3699999999999992</v>
      </c>
      <c r="AA45" s="37">
        <v>4</v>
      </c>
      <c r="AB45" s="38">
        <f t="shared" si="95"/>
        <v>3.3000000000000002E-2</v>
      </c>
      <c r="AC45" s="36">
        <v>56</v>
      </c>
      <c r="AD45" s="39">
        <f t="shared" si="96"/>
        <v>6787.878787878788</v>
      </c>
      <c r="AE45" s="40">
        <v>3500</v>
      </c>
      <c r="AF45" s="41">
        <f t="shared" si="97"/>
        <v>0.515625</v>
      </c>
      <c r="AG45" s="28" t="s">
        <v>65</v>
      </c>
      <c r="AH45" s="42">
        <v>0.41399999999999998</v>
      </c>
      <c r="AI45" s="41">
        <f t="shared" si="98"/>
        <v>2.3929200000000002</v>
      </c>
      <c r="AJ45" s="41">
        <f t="shared" si="99"/>
        <v>8.6885450000000013</v>
      </c>
      <c r="AK45" s="43">
        <v>0</v>
      </c>
      <c r="AL45" s="41">
        <f t="shared" si="26"/>
        <v>0</v>
      </c>
      <c r="AM45" s="43">
        <v>0</v>
      </c>
      <c r="AN45" s="41">
        <f t="shared" si="27"/>
        <v>0</v>
      </c>
      <c r="AO45" s="43">
        <v>5.5E-2</v>
      </c>
      <c r="AP45" s="41">
        <f t="shared" si="100"/>
        <v>0.66</v>
      </c>
      <c r="AQ45" s="43">
        <v>0</v>
      </c>
      <c r="AR45" s="41">
        <f t="shared" si="101"/>
        <v>0</v>
      </c>
      <c r="AS45" s="44">
        <v>0</v>
      </c>
      <c r="AT45" s="43">
        <v>0</v>
      </c>
      <c r="AU45" s="41">
        <f t="shared" si="102"/>
        <v>0</v>
      </c>
      <c r="AV45" s="41">
        <f t="shared" si="103"/>
        <v>0.66</v>
      </c>
      <c r="AW45" s="41">
        <f t="shared" si="28"/>
        <v>9.3485450000000014</v>
      </c>
      <c r="AX45" s="45">
        <f t="shared" si="3"/>
        <v>0.2209545833333332</v>
      </c>
      <c r="AY45" s="6">
        <v>12</v>
      </c>
      <c r="AZ45" s="37"/>
      <c r="BA45" s="41">
        <f t="shared" si="104"/>
        <v>0</v>
      </c>
      <c r="BB45" s="41">
        <f t="shared" si="105"/>
        <v>0</v>
      </c>
    </row>
    <row r="46" spans="1:54" ht="15" customHeight="1" x14ac:dyDescent="0.25">
      <c r="A46" s="30">
        <v>167</v>
      </c>
      <c r="B46" s="31"/>
      <c r="C46" s="31"/>
      <c r="D46" s="31"/>
      <c r="E46" s="28" t="s">
        <v>54</v>
      </c>
      <c r="F46" s="28" t="s">
        <v>55</v>
      </c>
      <c r="G46" s="28" t="s">
        <v>56</v>
      </c>
      <c r="H46" s="29" t="s">
        <v>57</v>
      </c>
      <c r="I46" s="28" t="s">
        <v>58</v>
      </c>
      <c r="J46" s="28" t="s">
        <v>66</v>
      </c>
      <c r="K46" s="30" t="s">
        <v>59</v>
      </c>
      <c r="L46" s="31" t="s">
        <v>60</v>
      </c>
      <c r="M46" s="28" t="s">
        <v>70</v>
      </c>
      <c r="N46" s="28" t="s">
        <v>128</v>
      </c>
      <c r="O46" s="28"/>
      <c r="P46" s="32" t="s">
        <v>133</v>
      </c>
      <c r="Q46" s="31"/>
      <c r="R46" s="31"/>
      <c r="S46" s="28" t="s">
        <v>63</v>
      </c>
      <c r="T46" s="33">
        <v>5.7</v>
      </c>
      <c r="U46" s="34">
        <v>5.88</v>
      </c>
      <c r="V46" s="28" t="s">
        <v>64</v>
      </c>
      <c r="W46" s="46">
        <v>30</v>
      </c>
      <c r="X46" s="46">
        <v>25</v>
      </c>
      <c r="Y46" s="46">
        <v>44</v>
      </c>
      <c r="Z46" s="47">
        <v>8.3699999999999992</v>
      </c>
      <c r="AA46" s="37">
        <v>4</v>
      </c>
      <c r="AB46" s="48">
        <f t="shared" si="95"/>
        <v>3.3000000000000002E-2</v>
      </c>
      <c r="AC46" s="36">
        <v>56</v>
      </c>
      <c r="AD46" s="39">
        <f t="shared" si="96"/>
        <v>6787.878787878788</v>
      </c>
      <c r="AE46" s="40">
        <v>3500</v>
      </c>
      <c r="AF46" s="49">
        <f t="shared" si="97"/>
        <v>0.515625</v>
      </c>
      <c r="AG46" s="31" t="s">
        <v>65</v>
      </c>
      <c r="AH46" s="42">
        <v>0.41399999999999998</v>
      </c>
      <c r="AI46" s="41">
        <f t="shared" si="98"/>
        <v>2.43432</v>
      </c>
      <c r="AJ46" s="41">
        <f t="shared" si="99"/>
        <v>8.8299450000000004</v>
      </c>
      <c r="AK46" s="43">
        <v>0</v>
      </c>
      <c r="AL46" s="49">
        <f t="shared" si="26"/>
        <v>0</v>
      </c>
      <c r="AM46" s="43">
        <v>0</v>
      </c>
      <c r="AN46" s="49">
        <f t="shared" si="27"/>
        <v>0</v>
      </c>
      <c r="AO46" s="43">
        <v>5.5E-2</v>
      </c>
      <c r="AP46" s="41">
        <f t="shared" si="100"/>
        <v>0.66</v>
      </c>
      <c r="AQ46" s="43">
        <v>0</v>
      </c>
      <c r="AR46" s="41">
        <f t="shared" si="101"/>
        <v>0</v>
      </c>
      <c r="AS46" s="44">
        <v>0</v>
      </c>
      <c r="AT46" s="43">
        <v>0</v>
      </c>
      <c r="AU46" s="41">
        <f t="shared" si="102"/>
        <v>0</v>
      </c>
      <c r="AV46" s="41">
        <f t="shared" si="103"/>
        <v>0.66</v>
      </c>
      <c r="AW46" s="49">
        <f t="shared" si="28"/>
        <v>9.4899450000000005</v>
      </c>
      <c r="AX46" s="50">
        <f t="shared" si="3"/>
        <v>0.20917124999999995</v>
      </c>
      <c r="AY46" s="6">
        <v>12</v>
      </c>
      <c r="AZ46" s="5"/>
      <c r="BA46" s="41">
        <f t="shared" si="104"/>
        <v>0</v>
      </c>
      <c r="BB46" s="41">
        <f t="shared" si="105"/>
        <v>0</v>
      </c>
    </row>
    <row r="47" spans="1:54" ht="15" customHeight="1" x14ac:dyDescent="0.25">
      <c r="A47" s="30">
        <v>168</v>
      </c>
      <c r="B47" s="31"/>
      <c r="C47" s="31"/>
      <c r="D47" s="31"/>
      <c r="E47" s="28" t="s">
        <v>54</v>
      </c>
      <c r="F47" s="28" t="s">
        <v>55</v>
      </c>
      <c r="G47" s="28" t="s">
        <v>56</v>
      </c>
      <c r="H47" s="29" t="s">
        <v>57</v>
      </c>
      <c r="I47" s="28" t="s">
        <v>58</v>
      </c>
      <c r="J47" s="28" t="s">
        <v>66</v>
      </c>
      <c r="K47" s="30" t="s">
        <v>59</v>
      </c>
      <c r="L47" s="31" t="s">
        <v>60</v>
      </c>
      <c r="M47" s="28" t="s">
        <v>61</v>
      </c>
      <c r="N47" s="28" t="s">
        <v>134</v>
      </c>
      <c r="O47" s="28"/>
      <c r="P47" s="32" t="s">
        <v>135</v>
      </c>
      <c r="Q47" s="28"/>
      <c r="R47" s="28"/>
      <c r="S47" s="28" t="s">
        <v>63</v>
      </c>
      <c r="T47" s="33">
        <v>3.57</v>
      </c>
      <c r="U47" s="34">
        <v>3.68</v>
      </c>
      <c r="V47" s="28" t="s">
        <v>64</v>
      </c>
      <c r="W47" s="35">
        <v>30</v>
      </c>
      <c r="X47" s="35">
        <v>25</v>
      </c>
      <c r="Y47" s="35">
        <v>32</v>
      </c>
      <c r="Z47" s="36">
        <v>4.3600000000000003</v>
      </c>
      <c r="AA47" s="37">
        <v>4</v>
      </c>
      <c r="AB47" s="38">
        <f>IF(W47="","",W47*X47*Y47/1000000)</f>
        <v>2.4E-2</v>
      </c>
      <c r="AC47" s="36">
        <v>56</v>
      </c>
      <c r="AD47" s="39">
        <f>IF(AA47="","",AC47/AB47*AA47)</f>
        <v>9333.3333333333339</v>
      </c>
      <c r="AE47" s="40">
        <v>3500</v>
      </c>
      <c r="AF47" s="41">
        <f>IF(ISERROR(AE47/AD47),"",AE47/AD47)</f>
        <v>0.375</v>
      </c>
      <c r="AG47" s="28" t="s">
        <v>65</v>
      </c>
      <c r="AH47" s="42">
        <v>0.41399999999999998</v>
      </c>
      <c r="AI47" s="41">
        <f>IF(ISERROR(U47*AH47),"",U47*AH47)</f>
        <v>1.52352</v>
      </c>
      <c r="AJ47" s="41">
        <f>IF(ISERROR(U47+AF47+AI47),"",U47+AF47+AI47)</f>
        <v>5.5785199999999993</v>
      </c>
      <c r="AK47" s="43">
        <v>0</v>
      </c>
      <c r="AL47" s="41">
        <f t="shared" si="26"/>
        <v>0</v>
      </c>
      <c r="AM47" s="43">
        <v>0</v>
      </c>
      <c r="AN47" s="41">
        <f t="shared" si="27"/>
        <v>0</v>
      </c>
      <c r="AO47" s="43">
        <v>5.5E-2</v>
      </c>
      <c r="AP47" s="41">
        <f>IF(ISERROR(AY47*AO47),"",AY47*AO47)</f>
        <v>0.41525000000000001</v>
      </c>
      <c r="AQ47" s="43">
        <v>0</v>
      </c>
      <c r="AR47" s="41">
        <f>IF(ISERROR(U47*AQ47),"",U47*AQ47)</f>
        <v>0</v>
      </c>
      <c r="AS47" s="44">
        <v>0</v>
      </c>
      <c r="AT47" s="43">
        <v>0</v>
      </c>
      <c r="AU47" s="41">
        <f>IF(ISERROR(AY47*AT47),"",AY47*AT47)</f>
        <v>0</v>
      </c>
      <c r="AV47" s="41">
        <f>IF(ISERROR(AL47+AN47+AP47+AR47+AU47),"",AL47+AN47+AP47+AR47+AU47)</f>
        <v>0.41525000000000001</v>
      </c>
      <c r="AW47" s="41">
        <f t="shared" si="28"/>
        <v>5.9937699999999996</v>
      </c>
      <c r="AX47" s="45">
        <f t="shared" si="3"/>
        <v>0.20612317880794706</v>
      </c>
      <c r="AY47" s="6">
        <v>7.55</v>
      </c>
      <c r="AZ47" s="37"/>
      <c r="BA47" s="41">
        <f>IF(ISERROR(AW47*AZ47),"",AW47*AZ47)</f>
        <v>0</v>
      </c>
      <c r="BB47" s="41">
        <f>IF(ISERROR(AY47*AZ47),"",AY47*AZ47)</f>
        <v>0</v>
      </c>
    </row>
    <row r="48" spans="1:54" ht="15" customHeight="1" x14ac:dyDescent="0.25">
      <c r="A48" s="30">
        <v>169</v>
      </c>
      <c r="B48" s="31"/>
      <c r="C48" s="31"/>
      <c r="D48" s="31"/>
      <c r="E48" s="28" t="s">
        <v>54</v>
      </c>
      <c r="F48" s="28" t="s">
        <v>55</v>
      </c>
      <c r="G48" s="28" t="s">
        <v>56</v>
      </c>
      <c r="H48" s="29" t="s">
        <v>57</v>
      </c>
      <c r="I48" s="28" t="s">
        <v>58</v>
      </c>
      <c r="J48" s="28" t="s">
        <v>66</v>
      </c>
      <c r="K48" s="30" t="s">
        <v>59</v>
      </c>
      <c r="L48" s="31" t="s">
        <v>60</v>
      </c>
      <c r="M48" s="28" t="s">
        <v>67</v>
      </c>
      <c r="N48" s="28" t="s">
        <v>134</v>
      </c>
      <c r="O48" s="28"/>
      <c r="P48" s="32" t="s">
        <v>136</v>
      </c>
      <c r="Q48" s="28"/>
      <c r="R48" s="28"/>
      <c r="S48" s="28" t="s">
        <v>63</v>
      </c>
      <c r="T48" s="33">
        <v>4.37</v>
      </c>
      <c r="U48" s="34">
        <v>4.5</v>
      </c>
      <c r="V48" s="28" t="s">
        <v>64</v>
      </c>
      <c r="W48" s="35">
        <v>30</v>
      </c>
      <c r="X48" s="35">
        <v>25</v>
      </c>
      <c r="Y48" s="35">
        <v>36</v>
      </c>
      <c r="Z48" s="36">
        <v>6.17</v>
      </c>
      <c r="AA48" s="37">
        <v>4</v>
      </c>
      <c r="AB48" s="38">
        <f t="shared" ref="AB48:AB51" si="106">IF(W48="","",W48*X48*Y48/1000000)</f>
        <v>2.7E-2</v>
      </c>
      <c r="AC48" s="36">
        <v>56</v>
      </c>
      <c r="AD48" s="39">
        <f t="shared" ref="AD48:AD51" si="107">IF(AA48="","",AC48/AB48*AA48)</f>
        <v>8296.2962962962956</v>
      </c>
      <c r="AE48" s="40">
        <v>3500</v>
      </c>
      <c r="AF48" s="41">
        <f t="shared" ref="AF48:AF51" si="108">IF(ISERROR(AE48/AD48),"",AE48/AD48)</f>
        <v>0.42187500000000006</v>
      </c>
      <c r="AG48" s="28" t="s">
        <v>65</v>
      </c>
      <c r="AH48" s="42">
        <v>0.41399999999999998</v>
      </c>
      <c r="AI48" s="41">
        <f t="shared" ref="AI48:AI51" si="109">IF(ISERROR(U48*AH48),"",U48*AH48)</f>
        <v>1.863</v>
      </c>
      <c r="AJ48" s="41">
        <f t="shared" ref="AJ48:AJ51" si="110">IF(ISERROR(U48+AF48+AI48),"",U48+AF48+AI48)</f>
        <v>6.7848749999999995</v>
      </c>
      <c r="AK48" s="43">
        <v>0</v>
      </c>
      <c r="AL48" s="41">
        <f t="shared" si="26"/>
        <v>0</v>
      </c>
      <c r="AM48" s="43">
        <v>0</v>
      </c>
      <c r="AN48" s="41">
        <f t="shared" si="27"/>
        <v>0</v>
      </c>
      <c r="AO48" s="43">
        <v>5.5E-2</v>
      </c>
      <c r="AP48" s="41">
        <f t="shared" ref="AP48:AP51" si="111">IF(ISERROR(AY48*AO48),"",AY48*AO48)</f>
        <v>0.50600000000000001</v>
      </c>
      <c r="AQ48" s="43">
        <v>0</v>
      </c>
      <c r="AR48" s="41">
        <f t="shared" ref="AR48:AR51" si="112">IF(ISERROR(U48*AQ48),"",U48*AQ48)</f>
        <v>0</v>
      </c>
      <c r="AS48" s="44">
        <v>0</v>
      </c>
      <c r="AT48" s="43">
        <v>0</v>
      </c>
      <c r="AU48" s="41">
        <f t="shared" ref="AU48:AU51" si="113">IF(ISERROR(AY48*AT48),"",AY48*AT48)</f>
        <v>0</v>
      </c>
      <c r="AV48" s="41">
        <f t="shared" ref="AV48:AV51" si="114">IF(ISERROR(AL48+AN48+AP48+AR48+AU48),"",AL48+AN48+AP48+AR48+AU48)</f>
        <v>0.50600000000000001</v>
      </c>
      <c r="AW48" s="41">
        <f t="shared" si="28"/>
        <v>7.2908749999999998</v>
      </c>
      <c r="AX48" s="45">
        <f t="shared" si="3"/>
        <v>0.2075135869565217</v>
      </c>
      <c r="AY48" s="6">
        <v>9.1999999999999993</v>
      </c>
      <c r="AZ48" s="37"/>
      <c r="BA48" s="41">
        <f t="shared" ref="BA48:BA51" si="115">IF(ISERROR(AW48*AZ48),"",AW48*AZ48)</f>
        <v>0</v>
      </c>
      <c r="BB48" s="41">
        <f t="shared" ref="BB48:BB51" si="116">IF(ISERROR(AY48*AZ48),"",AY48*AZ48)</f>
        <v>0</v>
      </c>
    </row>
    <row r="49" spans="1:54" ht="15" customHeight="1" x14ac:dyDescent="0.25">
      <c r="A49" s="30">
        <v>170</v>
      </c>
      <c r="B49" s="31"/>
      <c r="C49" s="31"/>
      <c r="D49" s="31"/>
      <c r="E49" s="28" t="s">
        <v>54</v>
      </c>
      <c r="F49" s="28" t="s">
        <v>55</v>
      </c>
      <c r="G49" s="28" t="s">
        <v>56</v>
      </c>
      <c r="H49" s="29" t="s">
        <v>57</v>
      </c>
      <c r="I49" s="28" t="s">
        <v>58</v>
      </c>
      <c r="J49" s="28" t="s">
        <v>66</v>
      </c>
      <c r="K49" s="30" t="s">
        <v>59</v>
      </c>
      <c r="L49" s="31" t="s">
        <v>60</v>
      </c>
      <c r="M49" s="28" t="s">
        <v>68</v>
      </c>
      <c r="N49" s="28" t="s">
        <v>134</v>
      </c>
      <c r="O49" s="28"/>
      <c r="P49" s="32" t="s">
        <v>137</v>
      </c>
      <c r="Q49" s="28"/>
      <c r="R49" s="28"/>
      <c r="S49" s="28" t="s">
        <v>63</v>
      </c>
      <c r="T49" s="33">
        <v>4.8499999999999996</v>
      </c>
      <c r="U49" s="34">
        <v>5</v>
      </c>
      <c r="V49" s="28" t="s">
        <v>64</v>
      </c>
      <c r="W49" s="35">
        <v>30</v>
      </c>
      <c r="X49" s="35">
        <v>25</v>
      </c>
      <c r="Y49" s="35">
        <v>40</v>
      </c>
      <c r="Z49" s="36">
        <v>7.04</v>
      </c>
      <c r="AA49" s="37">
        <v>4</v>
      </c>
      <c r="AB49" s="38">
        <f t="shared" si="106"/>
        <v>0.03</v>
      </c>
      <c r="AC49" s="36">
        <v>56</v>
      </c>
      <c r="AD49" s="39">
        <f t="shared" si="107"/>
        <v>7466.666666666667</v>
      </c>
      <c r="AE49" s="40">
        <v>3500</v>
      </c>
      <c r="AF49" s="41">
        <f t="shared" si="108"/>
        <v>0.46875</v>
      </c>
      <c r="AG49" s="28" t="s">
        <v>65</v>
      </c>
      <c r="AH49" s="42">
        <v>0.41399999999999998</v>
      </c>
      <c r="AI49" s="41">
        <f t="shared" si="109"/>
        <v>2.0699999999999998</v>
      </c>
      <c r="AJ49" s="41">
        <f t="shared" si="110"/>
        <v>7.5387500000000003</v>
      </c>
      <c r="AK49" s="43">
        <v>0</v>
      </c>
      <c r="AL49" s="41">
        <f t="shared" si="26"/>
        <v>0</v>
      </c>
      <c r="AM49" s="43">
        <v>0</v>
      </c>
      <c r="AN49" s="41">
        <f t="shared" si="27"/>
        <v>0</v>
      </c>
      <c r="AO49" s="43">
        <v>5.5E-2</v>
      </c>
      <c r="AP49" s="41">
        <f t="shared" si="111"/>
        <v>0.5665</v>
      </c>
      <c r="AQ49" s="43">
        <v>0</v>
      </c>
      <c r="AR49" s="41">
        <f t="shared" si="112"/>
        <v>0</v>
      </c>
      <c r="AS49" s="44">
        <v>0</v>
      </c>
      <c r="AT49" s="43">
        <v>0</v>
      </c>
      <c r="AU49" s="41">
        <f t="shared" si="113"/>
        <v>0</v>
      </c>
      <c r="AV49" s="41">
        <f t="shared" si="114"/>
        <v>0.5665</v>
      </c>
      <c r="AW49" s="41">
        <f t="shared" si="28"/>
        <v>8.1052499999999998</v>
      </c>
      <c r="AX49" s="45">
        <f t="shared" si="3"/>
        <v>0.21308252427184474</v>
      </c>
      <c r="AY49" s="6">
        <v>10.3</v>
      </c>
      <c r="AZ49" s="37"/>
      <c r="BA49" s="41">
        <f t="shared" si="115"/>
        <v>0</v>
      </c>
      <c r="BB49" s="41">
        <f t="shared" si="116"/>
        <v>0</v>
      </c>
    </row>
    <row r="50" spans="1:54" ht="15" customHeight="1" x14ac:dyDescent="0.25">
      <c r="A50" s="30">
        <v>171</v>
      </c>
      <c r="B50" s="31"/>
      <c r="C50" s="31"/>
      <c r="D50" s="31"/>
      <c r="E50" s="28" t="s">
        <v>54</v>
      </c>
      <c r="F50" s="28" t="s">
        <v>55</v>
      </c>
      <c r="G50" s="28" t="s">
        <v>56</v>
      </c>
      <c r="H50" s="29" t="s">
        <v>57</v>
      </c>
      <c r="I50" s="28" t="s">
        <v>58</v>
      </c>
      <c r="J50" s="28" t="s">
        <v>66</v>
      </c>
      <c r="K50" s="30" t="s">
        <v>59</v>
      </c>
      <c r="L50" s="31" t="s">
        <v>60</v>
      </c>
      <c r="M50" s="28" t="s">
        <v>69</v>
      </c>
      <c r="N50" s="28" t="s">
        <v>134</v>
      </c>
      <c r="O50" s="28"/>
      <c r="P50" s="32" t="s">
        <v>138</v>
      </c>
      <c r="Q50" s="28"/>
      <c r="R50" s="28"/>
      <c r="S50" s="28" t="s">
        <v>63</v>
      </c>
      <c r="T50" s="33">
        <v>5.61</v>
      </c>
      <c r="U50" s="34">
        <v>5.78</v>
      </c>
      <c r="V50" s="28" t="s">
        <v>64</v>
      </c>
      <c r="W50" s="35">
        <v>30</v>
      </c>
      <c r="X50" s="35">
        <v>25</v>
      </c>
      <c r="Y50" s="35">
        <v>44</v>
      </c>
      <c r="Z50" s="36">
        <v>8.3699999999999992</v>
      </c>
      <c r="AA50" s="37">
        <v>4</v>
      </c>
      <c r="AB50" s="38">
        <f t="shared" si="106"/>
        <v>3.3000000000000002E-2</v>
      </c>
      <c r="AC50" s="36">
        <v>56</v>
      </c>
      <c r="AD50" s="39">
        <f t="shared" si="107"/>
        <v>6787.878787878788</v>
      </c>
      <c r="AE50" s="40">
        <v>3500</v>
      </c>
      <c r="AF50" s="41">
        <f t="shared" si="108"/>
        <v>0.515625</v>
      </c>
      <c r="AG50" s="28" t="s">
        <v>65</v>
      </c>
      <c r="AH50" s="42">
        <v>0.41399999999999998</v>
      </c>
      <c r="AI50" s="41">
        <f t="shared" si="109"/>
        <v>2.3929200000000002</v>
      </c>
      <c r="AJ50" s="41">
        <f t="shared" si="110"/>
        <v>8.6885450000000013</v>
      </c>
      <c r="AK50" s="43">
        <v>0</v>
      </c>
      <c r="AL50" s="41">
        <f t="shared" si="26"/>
        <v>0</v>
      </c>
      <c r="AM50" s="43">
        <v>0</v>
      </c>
      <c r="AN50" s="41">
        <f t="shared" si="27"/>
        <v>0</v>
      </c>
      <c r="AO50" s="43">
        <v>5.5E-2</v>
      </c>
      <c r="AP50" s="41">
        <f t="shared" si="111"/>
        <v>0.66</v>
      </c>
      <c r="AQ50" s="43">
        <v>0</v>
      </c>
      <c r="AR50" s="41">
        <f t="shared" si="112"/>
        <v>0</v>
      </c>
      <c r="AS50" s="44">
        <v>0</v>
      </c>
      <c r="AT50" s="43">
        <v>0</v>
      </c>
      <c r="AU50" s="41">
        <f t="shared" si="113"/>
        <v>0</v>
      </c>
      <c r="AV50" s="41">
        <f t="shared" si="114"/>
        <v>0.66</v>
      </c>
      <c r="AW50" s="41">
        <f t="shared" si="28"/>
        <v>9.3485450000000014</v>
      </c>
      <c r="AX50" s="45">
        <f t="shared" si="3"/>
        <v>0.2209545833333332</v>
      </c>
      <c r="AY50" s="6">
        <v>12</v>
      </c>
      <c r="AZ50" s="37"/>
      <c r="BA50" s="41">
        <f t="shared" si="115"/>
        <v>0</v>
      </c>
      <c r="BB50" s="41">
        <f t="shared" si="116"/>
        <v>0</v>
      </c>
    </row>
    <row r="51" spans="1:54" ht="15" customHeight="1" x14ac:dyDescent="0.25">
      <c r="A51" s="30">
        <v>172</v>
      </c>
      <c r="B51" s="31"/>
      <c r="C51" s="31"/>
      <c r="D51" s="31"/>
      <c r="E51" s="28" t="s">
        <v>54</v>
      </c>
      <c r="F51" s="28" t="s">
        <v>55</v>
      </c>
      <c r="G51" s="28" t="s">
        <v>56</v>
      </c>
      <c r="H51" s="29" t="s">
        <v>57</v>
      </c>
      <c r="I51" s="28" t="s">
        <v>58</v>
      </c>
      <c r="J51" s="28" t="s">
        <v>66</v>
      </c>
      <c r="K51" s="30" t="s">
        <v>139</v>
      </c>
      <c r="L51" s="31" t="s">
        <v>60</v>
      </c>
      <c r="M51" s="28" t="s">
        <v>70</v>
      </c>
      <c r="N51" s="28" t="s">
        <v>134</v>
      </c>
      <c r="O51" s="28"/>
      <c r="P51" s="32" t="s">
        <v>140</v>
      </c>
      <c r="Q51" s="31"/>
      <c r="R51" s="31"/>
      <c r="S51" s="28" t="s">
        <v>63</v>
      </c>
      <c r="T51" s="33">
        <v>5.7</v>
      </c>
      <c r="U51" s="34">
        <v>5.88</v>
      </c>
      <c r="V51" s="28" t="s">
        <v>64</v>
      </c>
      <c r="W51" s="46">
        <v>30</v>
      </c>
      <c r="X51" s="46">
        <v>25</v>
      </c>
      <c r="Y51" s="46">
        <v>44</v>
      </c>
      <c r="Z51" s="47">
        <v>8.3699999999999992</v>
      </c>
      <c r="AA51" s="37">
        <v>4</v>
      </c>
      <c r="AB51" s="48">
        <f t="shared" si="106"/>
        <v>3.3000000000000002E-2</v>
      </c>
      <c r="AC51" s="36">
        <v>56</v>
      </c>
      <c r="AD51" s="39">
        <f t="shared" si="107"/>
        <v>6787.878787878788</v>
      </c>
      <c r="AE51" s="40">
        <v>3500</v>
      </c>
      <c r="AF51" s="49">
        <f t="shared" si="108"/>
        <v>0.515625</v>
      </c>
      <c r="AG51" s="31" t="s">
        <v>65</v>
      </c>
      <c r="AH51" s="42">
        <v>0.41399999999999998</v>
      </c>
      <c r="AI51" s="41">
        <f t="shared" si="109"/>
        <v>2.43432</v>
      </c>
      <c r="AJ51" s="41">
        <f t="shared" si="110"/>
        <v>8.8299450000000004</v>
      </c>
      <c r="AK51" s="43">
        <v>0</v>
      </c>
      <c r="AL51" s="49">
        <f t="shared" si="26"/>
        <v>0</v>
      </c>
      <c r="AM51" s="43">
        <v>0</v>
      </c>
      <c r="AN51" s="49">
        <f t="shared" si="27"/>
        <v>0</v>
      </c>
      <c r="AO51" s="43">
        <v>5.5E-2</v>
      </c>
      <c r="AP51" s="41">
        <f t="shared" si="111"/>
        <v>0.66</v>
      </c>
      <c r="AQ51" s="43">
        <v>0</v>
      </c>
      <c r="AR51" s="41">
        <f t="shared" si="112"/>
        <v>0</v>
      </c>
      <c r="AS51" s="44">
        <v>0</v>
      </c>
      <c r="AT51" s="43">
        <v>0</v>
      </c>
      <c r="AU51" s="41">
        <f t="shared" si="113"/>
        <v>0</v>
      </c>
      <c r="AV51" s="41">
        <f t="shared" si="114"/>
        <v>0.66</v>
      </c>
      <c r="AW51" s="49">
        <f t="shared" si="28"/>
        <v>9.4899450000000005</v>
      </c>
      <c r="AX51" s="50">
        <f t="shared" si="3"/>
        <v>0.20917124999999995</v>
      </c>
      <c r="AY51" s="6">
        <v>12</v>
      </c>
      <c r="AZ51" s="5"/>
      <c r="BA51" s="41">
        <f t="shared" si="115"/>
        <v>0</v>
      </c>
      <c r="BB51" s="41">
        <f t="shared" si="116"/>
        <v>0</v>
      </c>
    </row>
    <row r="52" spans="1:54" ht="15" customHeight="1" x14ac:dyDescent="0.25">
      <c r="A52" s="30">
        <v>173</v>
      </c>
      <c r="B52" s="31"/>
      <c r="C52" s="31"/>
      <c r="D52" s="31"/>
      <c r="E52" s="28" t="s">
        <v>54</v>
      </c>
      <c r="F52" s="28" t="s">
        <v>55</v>
      </c>
      <c r="G52" s="28" t="s">
        <v>56</v>
      </c>
      <c r="H52" s="29" t="s">
        <v>57</v>
      </c>
      <c r="I52" s="28" t="s">
        <v>58</v>
      </c>
      <c r="J52" s="28" t="s">
        <v>66</v>
      </c>
      <c r="K52" s="30" t="s">
        <v>59</v>
      </c>
      <c r="L52" s="31" t="s">
        <v>60</v>
      </c>
      <c r="M52" s="28" t="s">
        <v>61</v>
      </c>
      <c r="N52" s="28" t="s">
        <v>141</v>
      </c>
      <c r="O52" s="28"/>
      <c r="P52" s="32" t="s">
        <v>142</v>
      </c>
      <c r="Q52" s="28"/>
      <c r="R52" s="28"/>
      <c r="S52" s="28" t="s">
        <v>63</v>
      </c>
      <c r="T52" s="33">
        <v>3.57</v>
      </c>
      <c r="U52" s="34">
        <v>3.68</v>
      </c>
      <c r="V52" s="28" t="s">
        <v>64</v>
      </c>
      <c r="W52" s="35">
        <v>30</v>
      </c>
      <c r="X52" s="35">
        <v>25</v>
      </c>
      <c r="Y52" s="35">
        <v>32</v>
      </c>
      <c r="Z52" s="36">
        <v>4.3600000000000003</v>
      </c>
      <c r="AA52" s="37">
        <v>4</v>
      </c>
      <c r="AB52" s="38">
        <f>IF(W52="","",W52*X52*Y52/1000000)</f>
        <v>2.4E-2</v>
      </c>
      <c r="AC52" s="36">
        <v>56</v>
      </c>
      <c r="AD52" s="39">
        <f>IF(AA52="","",AC52/AB52*AA52)</f>
        <v>9333.3333333333339</v>
      </c>
      <c r="AE52" s="40">
        <v>3500</v>
      </c>
      <c r="AF52" s="41">
        <f>IF(ISERROR(AE52/AD52),"",AE52/AD52)</f>
        <v>0.375</v>
      </c>
      <c r="AG52" s="28" t="s">
        <v>65</v>
      </c>
      <c r="AH52" s="42">
        <v>0.41399999999999998</v>
      </c>
      <c r="AI52" s="41">
        <f>IF(ISERROR(U52*AH52),"",U52*AH52)</f>
        <v>1.52352</v>
      </c>
      <c r="AJ52" s="41">
        <f>IF(ISERROR(U52+AF52+AI52),"",U52+AF52+AI52)</f>
        <v>5.5785199999999993</v>
      </c>
      <c r="AK52" s="43">
        <v>0</v>
      </c>
      <c r="AL52" s="41">
        <f t="shared" si="26"/>
        <v>0</v>
      </c>
      <c r="AM52" s="43">
        <v>0</v>
      </c>
      <c r="AN52" s="41">
        <f t="shared" si="27"/>
        <v>0</v>
      </c>
      <c r="AO52" s="43">
        <v>5.5E-2</v>
      </c>
      <c r="AP52" s="41">
        <f>IF(ISERROR(AY52*AO52),"",AY52*AO52)</f>
        <v>0.41525000000000001</v>
      </c>
      <c r="AQ52" s="43">
        <v>0</v>
      </c>
      <c r="AR52" s="41">
        <f>IF(ISERROR(U52*AQ52),"",U52*AQ52)</f>
        <v>0</v>
      </c>
      <c r="AS52" s="44">
        <v>0</v>
      </c>
      <c r="AT52" s="43">
        <v>0</v>
      </c>
      <c r="AU52" s="41">
        <f>IF(ISERROR(AY52*AT52),"",AY52*AT52)</f>
        <v>0</v>
      </c>
      <c r="AV52" s="41">
        <f>IF(ISERROR(AL52+AN52+AP52+AR52+AU52),"",AL52+AN52+AP52+AR52+AU52)</f>
        <v>0.41525000000000001</v>
      </c>
      <c r="AW52" s="41">
        <f t="shared" si="28"/>
        <v>5.9937699999999996</v>
      </c>
      <c r="AX52" s="45">
        <f t="shared" si="3"/>
        <v>0.20612317880794706</v>
      </c>
      <c r="AY52" s="6">
        <v>7.55</v>
      </c>
      <c r="AZ52" s="37"/>
      <c r="BA52" s="41">
        <f>IF(ISERROR(AW52*AZ52),"",AW52*AZ52)</f>
        <v>0</v>
      </c>
      <c r="BB52" s="41">
        <f>IF(ISERROR(AY52*AZ52),"",AY52*AZ52)</f>
        <v>0</v>
      </c>
    </row>
    <row r="53" spans="1:54" ht="15" customHeight="1" x14ac:dyDescent="0.25">
      <c r="A53" s="30">
        <v>174</v>
      </c>
      <c r="B53" s="31"/>
      <c r="C53" s="31"/>
      <c r="D53" s="31"/>
      <c r="E53" s="28" t="s">
        <v>54</v>
      </c>
      <c r="F53" s="28" t="s">
        <v>55</v>
      </c>
      <c r="G53" s="28" t="s">
        <v>56</v>
      </c>
      <c r="H53" s="29" t="s">
        <v>57</v>
      </c>
      <c r="I53" s="28" t="s">
        <v>58</v>
      </c>
      <c r="J53" s="28" t="s">
        <v>66</v>
      </c>
      <c r="K53" s="30" t="s">
        <v>59</v>
      </c>
      <c r="L53" s="31" t="s">
        <v>60</v>
      </c>
      <c r="M53" s="28" t="s">
        <v>67</v>
      </c>
      <c r="N53" s="28" t="s">
        <v>141</v>
      </c>
      <c r="O53" s="28"/>
      <c r="P53" s="32" t="s">
        <v>143</v>
      </c>
      <c r="Q53" s="28"/>
      <c r="R53" s="28"/>
      <c r="S53" s="28" t="s">
        <v>63</v>
      </c>
      <c r="T53" s="33">
        <v>4.37</v>
      </c>
      <c r="U53" s="34">
        <v>4.5</v>
      </c>
      <c r="V53" s="28" t="s">
        <v>64</v>
      </c>
      <c r="W53" s="35">
        <v>30</v>
      </c>
      <c r="X53" s="35">
        <v>25</v>
      </c>
      <c r="Y53" s="35">
        <v>36</v>
      </c>
      <c r="Z53" s="36">
        <v>6.17</v>
      </c>
      <c r="AA53" s="37">
        <v>4</v>
      </c>
      <c r="AB53" s="38">
        <f t="shared" ref="AB53:AB56" si="117">IF(W53="","",W53*X53*Y53/1000000)</f>
        <v>2.7E-2</v>
      </c>
      <c r="AC53" s="36">
        <v>56</v>
      </c>
      <c r="AD53" s="39">
        <f t="shared" ref="AD53:AD56" si="118">IF(AA53="","",AC53/AB53*AA53)</f>
        <v>8296.2962962962956</v>
      </c>
      <c r="AE53" s="40">
        <v>3500</v>
      </c>
      <c r="AF53" s="41">
        <f t="shared" ref="AF53:AF56" si="119">IF(ISERROR(AE53/AD53),"",AE53/AD53)</f>
        <v>0.42187500000000006</v>
      </c>
      <c r="AG53" s="28" t="s">
        <v>65</v>
      </c>
      <c r="AH53" s="42">
        <v>0.41399999999999998</v>
      </c>
      <c r="AI53" s="41">
        <f t="shared" ref="AI53:AI56" si="120">IF(ISERROR(U53*AH53),"",U53*AH53)</f>
        <v>1.863</v>
      </c>
      <c r="AJ53" s="41">
        <f t="shared" ref="AJ53:AJ56" si="121">IF(ISERROR(U53+AF53+AI53),"",U53+AF53+AI53)</f>
        <v>6.7848749999999995</v>
      </c>
      <c r="AK53" s="43">
        <v>0</v>
      </c>
      <c r="AL53" s="41">
        <f t="shared" si="26"/>
        <v>0</v>
      </c>
      <c r="AM53" s="43">
        <v>0</v>
      </c>
      <c r="AN53" s="41">
        <f t="shared" si="27"/>
        <v>0</v>
      </c>
      <c r="AO53" s="43">
        <v>5.5E-2</v>
      </c>
      <c r="AP53" s="41">
        <f t="shared" ref="AP53:AP56" si="122">IF(ISERROR(AY53*AO53),"",AY53*AO53)</f>
        <v>0.50600000000000001</v>
      </c>
      <c r="AQ53" s="43">
        <v>0</v>
      </c>
      <c r="AR53" s="41">
        <f t="shared" ref="AR53:AR56" si="123">IF(ISERROR(U53*AQ53),"",U53*AQ53)</f>
        <v>0</v>
      </c>
      <c r="AS53" s="44">
        <v>0</v>
      </c>
      <c r="AT53" s="43">
        <v>0</v>
      </c>
      <c r="AU53" s="41">
        <f t="shared" ref="AU53:AU56" si="124">IF(ISERROR(AY53*AT53),"",AY53*AT53)</f>
        <v>0</v>
      </c>
      <c r="AV53" s="41">
        <f t="shared" ref="AV53:AV56" si="125">IF(ISERROR(AL53+AN53+AP53+AR53+AU53),"",AL53+AN53+AP53+AR53+AU53)</f>
        <v>0.50600000000000001</v>
      </c>
      <c r="AW53" s="41">
        <f t="shared" si="28"/>
        <v>7.2908749999999998</v>
      </c>
      <c r="AX53" s="45">
        <f t="shared" si="3"/>
        <v>0.2075135869565217</v>
      </c>
      <c r="AY53" s="6">
        <v>9.1999999999999993</v>
      </c>
      <c r="AZ53" s="37"/>
      <c r="BA53" s="41">
        <f t="shared" ref="BA53:BA56" si="126">IF(ISERROR(AW53*AZ53),"",AW53*AZ53)</f>
        <v>0</v>
      </c>
      <c r="BB53" s="41">
        <f t="shared" ref="BB53:BB56" si="127">IF(ISERROR(AY53*AZ53),"",AY53*AZ53)</f>
        <v>0</v>
      </c>
    </row>
    <row r="54" spans="1:54" ht="15" customHeight="1" x14ac:dyDescent="0.25">
      <c r="A54" s="30">
        <v>175</v>
      </c>
      <c r="B54" s="31"/>
      <c r="C54" s="31"/>
      <c r="D54" s="31"/>
      <c r="E54" s="28" t="s">
        <v>54</v>
      </c>
      <c r="F54" s="28" t="s">
        <v>55</v>
      </c>
      <c r="G54" s="28" t="s">
        <v>56</v>
      </c>
      <c r="H54" s="29" t="s">
        <v>57</v>
      </c>
      <c r="I54" s="28" t="s">
        <v>58</v>
      </c>
      <c r="J54" s="28" t="s">
        <v>66</v>
      </c>
      <c r="K54" s="30" t="s">
        <v>59</v>
      </c>
      <c r="L54" s="31" t="s">
        <v>60</v>
      </c>
      <c r="M54" s="28" t="s">
        <v>68</v>
      </c>
      <c r="N54" s="28" t="s">
        <v>141</v>
      </c>
      <c r="O54" s="28"/>
      <c r="P54" s="32" t="s">
        <v>144</v>
      </c>
      <c r="Q54" s="28"/>
      <c r="R54" s="28"/>
      <c r="S54" s="28" t="s">
        <v>63</v>
      </c>
      <c r="T54" s="33">
        <v>4.8499999999999996</v>
      </c>
      <c r="U54" s="34">
        <v>5</v>
      </c>
      <c r="V54" s="28" t="s">
        <v>64</v>
      </c>
      <c r="W54" s="35">
        <v>30</v>
      </c>
      <c r="X54" s="35">
        <v>25</v>
      </c>
      <c r="Y54" s="35">
        <v>40</v>
      </c>
      <c r="Z54" s="36">
        <v>7.04</v>
      </c>
      <c r="AA54" s="37">
        <v>4</v>
      </c>
      <c r="AB54" s="38">
        <f t="shared" si="117"/>
        <v>0.03</v>
      </c>
      <c r="AC54" s="36">
        <v>56</v>
      </c>
      <c r="AD54" s="39">
        <f t="shared" si="118"/>
        <v>7466.666666666667</v>
      </c>
      <c r="AE54" s="40">
        <v>3500</v>
      </c>
      <c r="AF54" s="41">
        <f t="shared" si="119"/>
        <v>0.46875</v>
      </c>
      <c r="AG54" s="28" t="s">
        <v>65</v>
      </c>
      <c r="AH54" s="42">
        <v>0.41399999999999998</v>
      </c>
      <c r="AI54" s="41">
        <f t="shared" si="120"/>
        <v>2.0699999999999998</v>
      </c>
      <c r="AJ54" s="41">
        <f t="shared" si="121"/>
        <v>7.5387500000000003</v>
      </c>
      <c r="AK54" s="43">
        <v>0</v>
      </c>
      <c r="AL54" s="41">
        <f t="shared" si="26"/>
        <v>0</v>
      </c>
      <c r="AM54" s="43">
        <v>0</v>
      </c>
      <c r="AN54" s="41">
        <f t="shared" si="27"/>
        <v>0</v>
      </c>
      <c r="AO54" s="43">
        <v>5.5E-2</v>
      </c>
      <c r="AP54" s="41">
        <f t="shared" si="122"/>
        <v>0.5665</v>
      </c>
      <c r="AQ54" s="43">
        <v>0</v>
      </c>
      <c r="AR54" s="41">
        <f t="shared" si="123"/>
        <v>0</v>
      </c>
      <c r="AS54" s="44">
        <v>0</v>
      </c>
      <c r="AT54" s="43">
        <v>0</v>
      </c>
      <c r="AU54" s="41">
        <f t="shared" si="124"/>
        <v>0</v>
      </c>
      <c r="AV54" s="41">
        <f t="shared" si="125"/>
        <v>0.5665</v>
      </c>
      <c r="AW54" s="41">
        <f t="shared" si="28"/>
        <v>8.1052499999999998</v>
      </c>
      <c r="AX54" s="45">
        <f t="shared" si="3"/>
        <v>0.21308252427184474</v>
      </c>
      <c r="AY54" s="6">
        <v>10.3</v>
      </c>
      <c r="AZ54" s="37"/>
      <c r="BA54" s="41">
        <f t="shared" si="126"/>
        <v>0</v>
      </c>
      <c r="BB54" s="41">
        <f t="shared" si="127"/>
        <v>0</v>
      </c>
    </row>
    <row r="55" spans="1:54" ht="15" customHeight="1" x14ac:dyDescent="0.25">
      <c r="A55" s="30">
        <v>176</v>
      </c>
      <c r="B55" s="31"/>
      <c r="C55" s="31"/>
      <c r="D55" s="31"/>
      <c r="E55" s="28" t="s">
        <v>54</v>
      </c>
      <c r="F55" s="28" t="s">
        <v>55</v>
      </c>
      <c r="G55" s="28" t="s">
        <v>56</v>
      </c>
      <c r="H55" s="29" t="s">
        <v>57</v>
      </c>
      <c r="I55" s="28" t="s">
        <v>58</v>
      </c>
      <c r="J55" s="28" t="s">
        <v>66</v>
      </c>
      <c r="K55" s="30" t="s">
        <v>59</v>
      </c>
      <c r="L55" s="31" t="s">
        <v>60</v>
      </c>
      <c r="M55" s="28" t="s">
        <v>69</v>
      </c>
      <c r="N55" s="28" t="s">
        <v>141</v>
      </c>
      <c r="O55" s="28"/>
      <c r="P55" s="32" t="s">
        <v>145</v>
      </c>
      <c r="Q55" s="28"/>
      <c r="R55" s="28"/>
      <c r="S55" s="28" t="s">
        <v>63</v>
      </c>
      <c r="T55" s="33">
        <v>5.61</v>
      </c>
      <c r="U55" s="34">
        <v>5.78</v>
      </c>
      <c r="V55" s="28" t="s">
        <v>64</v>
      </c>
      <c r="W55" s="35">
        <v>30</v>
      </c>
      <c r="X55" s="35">
        <v>25</v>
      </c>
      <c r="Y55" s="35">
        <v>44</v>
      </c>
      <c r="Z55" s="36">
        <v>8.3699999999999992</v>
      </c>
      <c r="AA55" s="37">
        <v>4</v>
      </c>
      <c r="AB55" s="38">
        <f t="shared" si="117"/>
        <v>3.3000000000000002E-2</v>
      </c>
      <c r="AC55" s="36">
        <v>56</v>
      </c>
      <c r="AD55" s="39">
        <f t="shared" si="118"/>
        <v>6787.878787878788</v>
      </c>
      <c r="AE55" s="40">
        <v>3500</v>
      </c>
      <c r="AF55" s="41">
        <f t="shared" si="119"/>
        <v>0.515625</v>
      </c>
      <c r="AG55" s="28" t="s">
        <v>65</v>
      </c>
      <c r="AH55" s="42">
        <v>0.41399999999999998</v>
      </c>
      <c r="AI55" s="41">
        <f t="shared" si="120"/>
        <v>2.3929200000000002</v>
      </c>
      <c r="AJ55" s="41">
        <f t="shared" si="121"/>
        <v>8.6885450000000013</v>
      </c>
      <c r="AK55" s="43">
        <v>0</v>
      </c>
      <c r="AL55" s="41">
        <f t="shared" si="26"/>
        <v>0</v>
      </c>
      <c r="AM55" s="43">
        <v>0</v>
      </c>
      <c r="AN55" s="41">
        <f t="shared" si="27"/>
        <v>0</v>
      </c>
      <c r="AO55" s="43">
        <v>5.5E-2</v>
      </c>
      <c r="AP55" s="41">
        <f t="shared" si="122"/>
        <v>0.66</v>
      </c>
      <c r="AQ55" s="43">
        <v>0</v>
      </c>
      <c r="AR55" s="41">
        <f t="shared" si="123"/>
        <v>0</v>
      </c>
      <c r="AS55" s="44">
        <v>0</v>
      </c>
      <c r="AT55" s="43">
        <v>0</v>
      </c>
      <c r="AU55" s="41">
        <f t="shared" si="124"/>
        <v>0</v>
      </c>
      <c r="AV55" s="41">
        <f t="shared" si="125"/>
        <v>0.66</v>
      </c>
      <c r="AW55" s="41">
        <f t="shared" si="28"/>
        <v>9.3485450000000014</v>
      </c>
      <c r="AX55" s="45">
        <f t="shared" si="3"/>
        <v>0.2209545833333332</v>
      </c>
      <c r="AY55" s="6">
        <v>12</v>
      </c>
      <c r="AZ55" s="37"/>
      <c r="BA55" s="41">
        <f t="shared" si="126"/>
        <v>0</v>
      </c>
      <c r="BB55" s="41">
        <f t="shared" si="127"/>
        <v>0</v>
      </c>
    </row>
    <row r="56" spans="1:54" ht="15" customHeight="1" x14ac:dyDescent="0.25">
      <c r="A56" s="30">
        <v>177</v>
      </c>
      <c r="B56" s="31"/>
      <c r="C56" s="31"/>
      <c r="D56" s="31"/>
      <c r="E56" s="28" t="s">
        <v>54</v>
      </c>
      <c r="F56" s="28" t="s">
        <v>55</v>
      </c>
      <c r="G56" s="28" t="s">
        <v>56</v>
      </c>
      <c r="H56" s="29" t="s">
        <v>57</v>
      </c>
      <c r="I56" s="28" t="s">
        <v>58</v>
      </c>
      <c r="J56" s="28" t="s">
        <v>66</v>
      </c>
      <c r="K56" s="30" t="s">
        <v>59</v>
      </c>
      <c r="L56" s="31" t="s">
        <v>60</v>
      </c>
      <c r="M56" s="28" t="s">
        <v>70</v>
      </c>
      <c r="N56" s="28" t="s">
        <v>141</v>
      </c>
      <c r="O56" s="28"/>
      <c r="P56" s="32" t="s">
        <v>146</v>
      </c>
      <c r="Q56" s="31"/>
      <c r="R56" s="31"/>
      <c r="S56" s="28" t="s">
        <v>63</v>
      </c>
      <c r="T56" s="33">
        <v>5.7</v>
      </c>
      <c r="U56" s="34">
        <v>5.88</v>
      </c>
      <c r="V56" s="28" t="s">
        <v>64</v>
      </c>
      <c r="W56" s="46">
        <v>30</v>
      </c>
      <c r="X56" s="46">
        <v>25</v>
      </c>
      <c r="Y56" s="46">
        <v>44</v>
      </c>
      <c r="Z56" s="47">
        <v>8.3699999999999992</v>
      </c>
      <c r="AA56" s="37">
        <v>4</v>
      </c>
      <c r="AB56" s="48">
        <f t="shared" si="117"/>
        <v>3.3000000000000002E-2</v>
      </c>
      <c r="AC56" s="36">
        <v>56</v>
      </c>
      <c r="AD56" s="39">
        <f t="shared" si="118"/>
        <v>6787.878787878788</v>
      </c>
      <c r="AE56" s="40">
        <v>3500</v>
      </c>
      <c r="AF56" s="49">
        <f t="shared" si="119"/>
        <v>0.515625</v>
      </c>
      <c r="AG56" s="31" t="s">
        <v>65</v>
      </c>
      <c r="AH56" s="42">
        <v>0.41399999999999998</v>
      </c>
      <c r="AI56" s="41">
        <f t="shared" si="120"/>
        <v>2.43432</v>
      </c>
      <c r="AJ56" s="41">
        <f t="shared" si="121"/>
        <v>8.8299450000000004</v>
      </c>
      <c r="AK56" s="43">
        <v>0</v>
      </c>
      <c r="AL56" s="49">
        <f t="shared" si="26"/>
        <v>0</v>
      </c>
      <c r="AM56" s="43">
        <v>0</v>
      </c>
      <c r="AN56" s="49">
        <f t="shared" si="27"/>
        <v>0</v>
      </c>
      <c r="AO56" s="43">
        <v>5.5E-2</v>
      </c>
      <c r="AP56" s="41">
        <f t="shared" si="122"/>
        <v>0.66</v>
      </c>
      <c r="AQ56" s="43">
        <v>0</v>
      </c>
      <c r="AR56" s="41">
        <f t="shared" si="123"/>
        <v>0</v>
      </c>
      <c r="AS56" s="44">
        <v>0</v>
      </c>
      <c r="AT56" s="43">
        <v>0</v>
      </c>
      <c r="AU56" s="41">
        <f t="shared" si="124"/>
        <v>0</v>
      </c>
      <c r="AV56" s="41">
        <f t="shared" si="125"/>
        <v>0.66</v>
      </c>
      <c r="AW56" s="49">
        <f t="shared" si="28"/>
        <v>9.4899450000000005</v>
      </c>
      <c r="AX56" s="50">
        <f t="shared" si="3"/>
        <v>0.20917124999999995</v>
      </c>
      <c r="AY56" s="6">
        <v>12</v>
      </c>
      <c r="AZ56" s="5"/>
      <c r="BA56" s="41">
        <f t="shared" si="126"/>
        <v>0</v>
      </c>
      <c r="BB56" s="41">
        <f t="shared" si="127"/>
        <v>0</v>
      </c>
    </row>
    <row r="57" spans="1:54" x14ac:dyDescent="0.25">
      <c r="A57" s="30">
        <v>178</v>
      </c>
      <c r="B57" s="31"/>
      <c r="C57" s="31"/>
      <c r="D57" s="31"/>
      <c r="E57" s="28" t="s">
        <v>54</v>
      </c>
      <c r="F57" s="28" t="s">
        <v>55</v>
      </c>
      <c r="G57" s="28" t="s">
        <v>147</v>
      </c>
      <c r="H57" s="29" t="s">
        <v>57</v>
      </c>
      <c r="I57" s="31" t="s">
        <v>148</v>
      </c>
      <c r="J57" s="28" t="s">
        <v>149</v>
      </c>
      <c r="K57" s="30" t="s">
        <v>150</v>
      </c>
      <c r="L57" s="31" t="s">
        <v>60</v>
      </c>
      <c r="M57" s="31" t="s">
        <v>151</v>
      </c>
      <c r="N57" s="28" t="s">
        <v>62</v>
      </c>
      <c r="O57" s="31"/>
      <c r="P57" s="32" t="s">
        <v>152</v>
      </c>
      <c r="Q57" s="31"/>
      <c r="R57" s="31"/>
      <c r="S57" s="28" t="s">
        <v>153</v>
      </c>
      <c r="T57" s="33">
        <v>0.94</v>
      </c>
      <c r="U57" s="34">
        <v>0.97</v>
      </c>
      <c r="V57" s="28" t="s">
        <v>64</v>
      </c>
      <c r="W57" s="46">
        <v>25</v>
      </c>
      <c r="X57" s="46">
        <v>16</v>
      </c>
      <c r="Y57" s="46">
        <v>24</v>
      </c>
      <c r="Z57" s="51">
        <v>1.99</v>
      </c>
      <c r="AA57" s="5">
        <v>8</v>
      </c>
      <c r="AB57" s="48">
        <f t="shared" ref="AB57" si="128">IF(W57="","",W57*X57*Y57/1000000)</f>
        <v>9.5999999999999992E-3</v>
      </c>
      <c r="AC57" s="36">
        <v>56</v>
      </c>
      <c r="AD57" s="39">
        <f t="shared" ref="AD57" si="129">IF(AA57="","",AC57/AB57*AA57)</f>
        <v>46666.666666666672</v>
      </c>
      <c r="AE57" s="40">
        <v>3500</v>
      </c>
      <c r="AF57" s="49">
        <f t="shared" ref="AF57" si="130">IF(ISERROR(AE57/AD57),"",AE57/AD57)</f>
        <v>7.4999999999999997E-2</v>
      </c>
      <c r="AG57" s="31" t="s">
        <v>154</v>
      </c>
      <c r="AH57" s="42">
        <v>0.41399999999999998</v>
      </c>
      <c r="AI57" s="41">
        <f t="shared" ref="AI57" si="131">IF(ISERROR(U57*AH57),"",U57*AH57)</f>
        <v>0.40157999999999999</v>
      </c>
      <c r="AJ57" s="41">
        <f t="shared" ref="AJ57" si="132">IF(ISERROR(U57+AF57+AI57),"",U57+AF57+AI57)</f>
        <v>1.44658</v>
      </c>
      <c r="AK57" s="43">
        <v>0</v>
      </c>
      <c r="AL57" s="49">
        <f t="shared" si="26"/>
        <v>0</v>
      </c>
      <c r="AM57" s="43">
        <v>0</v>
      </c>
      <c r="AN57" s="49">
        <f t="shared" si="27"/>
        <v>0</v>
      </c>
      <c r="AO57" s="43">
        <v>5.5E-2</v>
      </c>
      <c r="AP57" s="41">
        <f t="shared" ref="AP57" si="133">IF(ISERROR(AY57*AO57),"",AY57*AO57)</f>
        <v>0.14244999999999999</v>
      </c>
      <c r="AQ57" s="43">
        <v>0</v>
      </c>
      <c r="AR57" s="41">
        <f t="shared" ref="AR57" si="134">IF(ISERROR(U57*AQ57),"",U57*AQ57)</f>
        <v>0</v>
      </c>
      <c r="AS57" s="44">
        <v>0</v>
      </c>
      <c r="AT57" s="43">
        <v>0</v>
      </c>
      <c r="AU57" s="41">
        <f t="shared" ref="AU57" si="135">IF(ISERROR(AY57*AT57),"",AY57*AT57)</f>
        <v>0</v>
      </c>
      <c r="AV57" s="41">
        <f t="shared" ref="AV57" si="136">IF(ISERROR(AL57+AN57+AP57+AR57+AU57),"",AL57+AN57+AP57+AR57+AU57)</f>
        <v>0.14244999999999999</v>
      </c>
      <c r="AW57" s="49">
        <f t="shared" si="28"/>
        <v>1.5890299999999999</v>
      </c>
      <c r="AX57" s="50">
        <f t="shared" si="3"/>
        <v>0.38647490347490349</v>
      </c>
      <c r="AY57" s="6">
        <v>2.59</v>
      </c>
      <c r="AZ57" s="5"/>
      <c r="BA57" s="41">
        <f t="shared" ref="BA57" si="137">IF(ISERROR(AW57*AZ57),"",AW57*AZ57)</f>
        <v>0</v>
      </c>
      <c r="BB57" s="41">
        <f t="shared" ref="BB57" si="138">IF(ISERROR(AY57*AZ57),"",AY57*AZ57)</f>
        <v>0</v>
      </c>
    </row>
    <row r="58" spans="1:54" x14ac:dyDescent="0.25">
      <c r="A58" s="30">
        <v>179</v>
      </c>
      <c r="B58" s="31"/>
      <c r="C58" s="31"/>
      <c r="D58" s="31"/>
      <c r="E58" s="28" t="s">
        <v>54</v>
      </c>
      <c r="F58" s="28" t="s">
        <v>55</v>
      </c>
      <c r="G58" s="28" t="s">
        <v>147</v>
      </c>
      <c r="H58" s="29" t="s">
        <v>57</v>
      </c>
      <c r="I58" s="31" t="s">
        <v>148</v>
      </c>
      <c r="J58" s="28" t="s">
        <v>149</v>
      </c>
      <c r="K58" s="30" t="s">
        <v>150</v>
      </c>
      <c r="L58" s="31" t="s">
        <v>60</v>
      </c>
      <c r="M58" s="31" t="s">
        <v>155</v>
      </c>
      <c r="N58" s="28" t="s">
        <v>62</v>
      </c>
      <c r="O58" s="31"/>
      <c r="P58" s="32" t="s">
        <v>156</v>
      </c>
      <c r="Q58" s="31"/>
      <c r="S58" s="28" t="s">
        <v>153</v>
      </c>
      <c r="T58" s="33">
        <v>1.08</v>
      </c>
      <c r="U58" s="34">
        <v>1.1100000000000001</v>
      </c>
      <c r="V58" s="28" t="s">
        <v>64</v>
      </c>
      <c r="W58" s="46">
        <v>25</v>
      </c>
      <c r="X58" s="46">
        <v>16</v>
      </c>
      <c r="Y58" s="46">
        <v>26</v>
      </c>
      <c r="Z58" s="51">
        <v>2.41</v>
      </c>
      <c r="AA58" s="5">
        <v>8</v>
      </c>
      <c r="AB58" s="48">
        <f t="shared" ref="AB58:AB62" si="139">IF(W58="","",W58*X58*Y58/1000000)</f>
        <v>1.04E-2</v>
      </c>
      <c r="AC58" s="36">
        <v>56</v>
      </c>
      <c r="AD58" s="39">
        <f t="shared" ref="AD58:AD62" si="140">IF(AA58="","",AC58/AB58*AA58)</f>
        <v>43076.923076923078</v>
      </c>
      <c r="AE58" s="40">
        <v>3500</v>
      </c>
      <c r="AF58" s="49">
        <f t="shared" ref="AF58:AF62" si="141">IF(ISERROR(AE58/AD58),"",AE58/AD58)</f>
        <v>8.1250000000000003E-2</v>
      </c>
      <c r="AG58" s="31" t="s">
        <v>154</v>
      </c>
      <c r="AH58" s="42">
        <v>0.41399999999999998</v>
      </c>
      <c r="AI58" s="41">
        <f t="shared" ref="AI58:AI62" si="142">IF(ISERROR(U58*AH58),"",U58*AH58)</f>
        <v>0.45954</v>
      </c>
      <c r="AJ58" s="41">
        <f t="shared" ref="AJ58:AJ62" si="143">IF(ISERROR(U58+AF58+AI58),"",U58+AF58+AI58)</f>
        <v>1.6507900000000002</v>
      </c>
      <c r="AK58" s="43">
        <v>0</v>
      </c>
      <c r="AL58" s="49">
        <f t="shared" si="26"/>
        <v>0</v>
      </c>
      <c r="AM58" s="43">
        <v>0</v>
      </c>
      <c r="AN58" s="49">
        <f t="shared" si="27"/>
        <v>0</v>
      </c>
      <c r="AO58" s="43">
        <v>5.5E-2</v>
      </c>
      <c r="AP58" s="41">
        <f t="shared" ref="AP58:AP62" si="144">IF(ISERROR(AY58*AO58),"",AY58*AO58)</f>
        <v>0.16664999999999999</v>
      </c>
      <c r="AQ58" s="43">
        <v>0</v>
      </c>
      <c r="AR58" s="41">
        <f t="shared" ref="AR58:AR62" si="145">IF(ISERROR(U58*AQ58),"",U58*AQ58)</f>
        <v>0</v>
      </c>
      <c r="AS58" s="44">
        <v>0</v>
      </c>
      <c r="AT58" s="43">
        <v>0</v>
      </c>
      <c r="AU58" s="41">
        <f t="shared" ref="AU58:AU62" si="146">IF(ISERROR(AY58*AT58),"",AY58*AT58)</f>
        <v>0</v>
      </c>
      <c r="AV58" s="41">
        <f t="shared" ref="AV58:AV62" si="147">IF(ISERROR(AL58+AN58+AP58+AR58+AU58),"",AL58+AN58+AP58+AR58+AU58)</f>
        <v>0.16664999999999999</v>
      </c>
      <c r="AW58" s="49">
        <f t="shared" si="28"/>
        <v>1.8174400000000002</v>
      </c>
      <c r="AX58" s="50">
        <f t="shared" ref="AX58:AX62" si="148">IF(ISERROR((AY58-AW58)/AY58),"",(AY58-AW58)/AY58)</f>
        <v>0.40018481848184811</v>
      </c>
      <c r="AY58" s="6">
        <v>3.03</v>
      </c>
      <c r="AZ58" s="5"/>
      <c r="BA58" s="41">
        <f t="shared" ref="BA58:BA62" si="149">IF(ISERROR(AW58*AZ58),"",AW58*AZ58)</f>
        <v>0</v>
      </c>
      <c r="BB58" s="41">
        <f t="shared" ref="BB58:BB62" si="150">IF(ISERROR(AY58*AZ58),"",AY58*AZ58)</f>
        <v>0</v>
      </c>
    </row>
    <row r="59" spans="1:54" x14ac:dyDescent="0.25">
      <c r="A59" s="30">
        <v>180</v>
      </c>
      <c r="B59" s="31"/>
      <c r="C59" s="31"/>
      <c r="D59" s="31"/>
      <c r="E59" s="28" t="s">
        <v>54</v>
      </c>
      <c r="F59" s="28" t="s">
        <v>55</v>
      </c>
      <c r="G59" s="28" t="s">
        <v>147</v>
      </c>
      <c r="H59" s="29" t="s">
        <v>157</v>
      </c>
      <c r="I59" s="31" t="s">
        <v>148</v>
      </c>
      <c r="J59" s="28" t="s">
        <v>149</v>
      </c>
      <c r="K59" s="30" t="s">
        <v>150</v>
      </c>
      <c r="L59" s="31" t="s">
        <v>60</v>
      </c>
      <c r="M59" s="31" t="s">
        <v>151</v>
      </c>
      <c r="N59" s="28" t="s">
        <v>71</v>
      </c>
      <c r="O59" s="31"/>
      <c r="P59" s="32" t="s">
        <v>158</v>
      </c>
      <c r="Q59" s="31"/>
      <c r="R59" s="31"/>
      <c r="S59" s="28" t="s">
        <v>153</v>
      </c>
      <c r="T59" s="33">
        <v>0.94</v>
      </c>
      <c r="U59" s="34">
        <v>0.97</v>
      </c>
      <c r="V59" s="28" t="s">
        <v>64</v>
      </c>
      <c r="W59" s="46">
        <v>25</v>
      </c>
      <c r="X59" s="46">
        <v>16</v>
      </c>
      <c r="Y59" s="46">
        <v>24</v>
      </c>
      <c r="Z59" s="51">
        <v>1.99</v>
      </c>
      <c r="AA59" s="5">
        <v>8</v>
      </c>
      <c r="AB59" s="48">
        <f t="shared" si="139"/>
        <v>9.5999999999999992E-3</v>
      </c>
      <c r="AC59" s="36">
        <v>56</v>
      </c>
      <c r="AD59" s="39">
        <f t="shared" si="140"/>
        <v>46666.666666666672</v>
      </c>
      <c r="AE59" s="40">
        <v>3500</v>
      </c>
      <c r="AF59" s="49">
        <f t="shared" si="141"/>
        <v>7.4999999999999997E-2</v>
      </c>
      <c r="AG59" s="31" t="s">
        <v>154</v>
      </c>
      <c r="AH59" s="42">
        <v>0.41399999999999998</v>
      </c>
      <c r="AI59" s="41">
        <f t="shared" si="142"/>
        <v>0.40157999999999999</v>
      </c>
      <c r="AJ59" s="41">
        <f t="shared" si="143"/>
        <v>1.44658</v>
      </c>
      <c r="AK59" s="43">
        <v>0</v>
      </c>
      <c r="AL59" s="49">
        <f t="shared" si="26"/>
        <v>0</v>
      </c>
      <c r="AM59" s="43">
        <v>0</v>
      </c>
      <c r="AN59" s="49">
        <f t="shared" si="27"/>
        <v>0</v>
      </c>
      <c r="AO59" s="43">
        <v>5.5E-2</v>
      </c>
      <c r="AP59" s="41">
        <f t="shared" si="144"/>
        <v>0.14244999999999999</v>
      </c>
      <c r="AQ59" s="43">
        <v>0</v>
      </c>
      <c r="AR59" s="41">
        <f t="shared" si="145"/>
        <v>0</v>
      </c>
      <c r="AS59" s="44">
        <v>0</v>
      </c>
      <c r="AT59" s="43">
        <v>0</v>
      </c>
      <c r="AU59" s="41">
        <f t="shared" si="146"/>
        <v>0</v>
      </c>
      <c r="AV59" s="41">
        <f t="shared" si="147"/>
        <v>0.14244999999999999</v>
      </c>
      <c r="AW59" s="49">
        <f t="shared" si="28"/>
        <v>1.5890299999999999</v>
      </c>
      <c r="AX59" s="50">
        <f t="shared" si="148"/>
        <v>0.38647490347490349</v>
      </c>
      <c r="AY59" s="6">
        <v>2.59</v>
      </c>
      <c r="AZ59" s="5"/>
      <c r="BA59" s="41">
        <f t="shared" si="149"/>
        <v>0</v>
      </c>
      <c r="BB59" s="41">
        <f t="shared" si="150"/>
        <v>0</v>
      </c>
    </row>
    <row r="60" spans="1:54" x14ac:dyDescent="0.25">
      <c r="A60" s="30">
        <v>181</v>
      </c>
      <c r="B60" s="31"/>
      <c r="C60" s="31"/>
      <c r="D60" s="31"/>
      <c r="E60" s="28" t="s">
        <v>54</v>
      </c>
      <c r="F60" s="28" t="s">
        <v>55</v>
      </c>
      <c r="G60" s="28" t="s">
        <v>147</v>
      </c>
      <c r="H60" s="29" t="s">
        <v>57</v>
      </c>
      <c r="I60" s="31" t="s">
        <v>148</v>
      </c>
      <c r="J60" s="28" t="s">
        <v>149</v>
      </c>
      <c r="K60" s="30" t="s">
        <v>150</v>
      </c>
      <c r="L60" s="31" t="s">
        <v>60</v>
      </c>
      <c r="M60" s="31" t="s">
        <v>155</v>
      </c>
      <c r="N60" s="28" t="s">
        <v>71</v>
      </c>
      <c r="O60" s="31"/>
      <c r="P60" s="32" t="s">
        <v>159</v>
      </c>
      <c r="Q60" s="31"/>
      <c r="S60" s="28" t="s">
        <v>153</v>
      </c>
      <c r="T60" s="33">
        <v>1.08</v>
      </c>
      <c r="U60" s="34">
        <v>1.1100000000000001</v>
      </c>
      <c r="V60" s="28" t="s">
        <v>64</v>
      </c>
      <c r="W60" s="46">
        <v>25</v>
      </c>
      <c r="X60" s="46">
        <v>16</v>
      </c>
      <c r="Y60" s="46">
        <v>26</v>
      </c>
      <c r="Z60" s="51">
        <v>2.41</v>
      </c>
      <c r="AA60" s="5">
        <v>8</v>
      </c>
      <c r="AB60" s="48">
        <f t="shared" si="139"/>
        <v>1.04E-2</v>
      </c>
      <c r="AC60" s="36">
        <v>56</v>
      </c>
      <c r="AD60" s="39">
        <f t="shared" si="140"/>
        <v>43076.923076923078</v>
      </c>
      <c r="AE60" s="40">
        <v>3500</v>
      </c>
      <c r="AF60" s="49">
        <f t="shared" si="141"/>
        <v>8.1250000000000003E-2</v>
      </c>
      <c r="AG60" s="31" t="s">
        <v>154</v>
      </c>
      <c r="AH60" s="42">
        <v>0.41399999999999998</v>
      </c>
      <c r="AI60" s="41">
        <f t="shared" si="142"/>
        <v>0.45954</v>
      </c>
      <c r="AJ60" s="41">
        <f t="shared" si="143"/>
        <v>1.6507900000000002</v>
      </c>
      <c r="AK60" s="43">
        <v>0</v>
      </c>
      <c r="AL60" s="49">
        <f t="shared" si="26"/>
        <v>0</v>
      </c>
      <c r="AM60" s="43">
        <v>0</v>
      </c>
      <c r="AN60" s="49">
        <f t="shared" si="27"/>
        <v>0</v>
      </c>
      <c r="AO60" s="43">
        <v>5.5E-2</v>
      </c>
      <c r="AP60" s="41">
        <f t="shared" si="144"/>
        <v>0.16664999999999999</v>
      </c>
      <c r="AQ60" s="43">
        <v>0</v>
      </c>
      <c r="AR60" s="41">
        <f t="shared" si="145"/>
        <v>0</v>
      </c>
      <c r="AS60" s="44">
        <v>0</v>
      </c>
      <c r="AT60" s="43">
        <v>0</v>
      </c>
      <c r="AU60" s="41">
        <f t="shared" si="146"/>
        <v>0</v>
      </c>
      <c r="AV60" s="41">
        <f t="shared" si="147"/>
        <v>0.16664999999999999</v>
      </c>
      <c r="AW60" s="49">
        <f t="shared" si="28"/>
        <v>1.8174400000000002</v>
      </c>
      <c r="AX60" s="50">
        <f t="shared" si="148"/>
        <v>0.40018481848184811</v>
      </c>
      <c r="AY60" s="6">
        <v>3.03</v>
      </c>
      <c r="AZ60" s="5"/>
      <c r="BA60" s="41">
        <f t="shared" si="149"/>
        <v>0</v>
      </c>
      <c r="BB60" s="41">
        <f t="shared" si="150"/>
        <v>0</v>
      </c>
    </row>
    <row r="61" spans="1:54" x14ac:dyDescent="0.25">
      <c r="A61" s="30">
        <v>182</v>
      </c>
      <c r="B61" s="31"/>
      <c r="C61" s="31"/>
      <c r="D61" s="31"/>
      <c r="E61" s="28" t="s">
        <v>54</v>
      </c>
      <c r="F61" s="28" t="s">
        <v>55</v>
      </c>
      <c r="G61" s="28" t="s">
        <v>147</v>
      </c>
      <c r="H61" s="29" t="s">
        <v>57</v>
      </c>
      <c r="I61" s="31" t="s">
        <v>148</v>
      </c>
      <c r="J61" s="28" t="s">
        <v>149</v>
      </c>
      <c r="K61" s="30" t="s">
        <v>150</v>
      </c>
      <c r="L61" s="31" t="s">
        <v>60</v>
      </c>
      <c r="M61" s="31" t="s">
        <v>151</v>
      </c>
      <c r="N61" s="28" t="s">
        <v>72</v>
      </c>
      <c r="O61" s="31"/>
      <c r="P61" s="32" t="s">
        <v>160</v>
      </c>
      <c r="Q61" s="31"/>
      <c r="R61" s="31"/>
      <c r="S61" s="28" t="s">
        <v>153</v>
      </c>
      <c r="T61" s="33">
        <v>0.94</v>
      </c>
      <c r="U61" s="34">
        <v>0.97</v>
      </c>
      <c r="V61" s="28" t="s">
        <v>64</v>
      </c>
      <c r="W61" s="46">
        <v>25</v>
      </c>
      <c r="X61" s="46">
        <v>16</v>
      </c>
      <c r="Y61" s="46">
        <v>24</v>
      </c>
      <c r="Z61" s="51">
        <v>1.99</v>
      </c>
      <c r="AA61" s="5">
        <v>8</v>
      </c>
      <c r="AB61" s="48">
        <f t="shared" si="139"/>
        <v>9.5999999999999992E-3</v>
      </c>
      <c r="AC61" s="36">
        <v>56</v>
      </c>
      <c r="AD61" s="39">
        <f t="shared" si="140"/>
        <v>46666.666666666672</v>
      </c>
      <c r="AE61" s="40">
        <v>3500</v>
      </c>
      <c r="AF61" s="49">
        <f t="shared" si="141"/>
        <v>7.4999999999999997E-2</v>
      </c>
      <c r="AG61" s="31" t="s">
        <v>154</v>
      </c>
      <c r="AH61" s="42">
        <v>0.41399999999999998</v>
      </c>
      <c r="AI61" s="41">
        <f t="shared" si="142"/>
        <v>0.40157999999999999</v>
      </c>
      <c r="AJ61" s="41">
        <f t="shared" si="143"/>
        <v>1.44658</v>
      </c>
      <c r="AK61" s="43">
        <v>0</v>
      </c>
      <c r="AL61" s="49">
        <f t="shared" si="26"/>
        <v>0</v>
      </c>
      <c r="AM61" s="43">
        <v>0</v>
      </c>
      <c r="AN61" s="49">
        <f t="shared" si="27"/>
        <v>0</v>
      </c>
      <c r="AO61" s="43">
        <v>5.5E-2</v>
      </c>
      <c r="AP61" s="41">
        <f t="shared" si="144"/>
        <v>0.14244999999999999</v>
      </c>
      <c r="AQ61" s="43">
        <v>0</v>
      </c>
      <c r="AR61" s="41">
        <f t="shared" si="145"/>
        <v>0</v>
      </c>
      <c r="AS61" s="44">
        <v>0</v>
      </c>
      <c r="AT61" s="43">
        <v>0</v>
      </c>
      <c r="AU61" s="41">
        <f t="shared" si="146"/>
        <v>0</v>
      </c>
      <c r="AV61" s="41">
        <f t="shared" si="147"/>
        <v>0.14244999999999999</v>
      </c>
      <c r="AW61" s="49">
        <f t="shared" si="28"/>
        <v>1.5890299999999999</v>
      </c>
      <c r="AX61" s="50">
        <f t="shared" si="148"/>
        <v>0.38647490347490349</v>
      </c>
      <c r="AY61" s="6">
        <v>2.59</v>
      </c>
      <c r="AZ61" s="5"/>
      <c r="BA61" s="41">
        <f t="shared" si="149"/>
        <v>0</v>
      </c>
      <c r="BB61" s="41">
        <f t="shared" si="150"/>
        <v>0</v>
      </c>
    </row>
    <row r="62" spans="1:54" x14ac:dyDescent="0.25">
      <c r="A62" s="30">
        <v>183</v>
      </c>
      <c r="B62" s="31"/>
      <c r="C62" s="31"/>
      <c r="D62" s="31"/>
      <c r="E62" s="28" t="s">
        <v>54</v>
      </c>
      <c r="F62" s="28" t="s">
        <v>55</v>
      </c>
      <c r="G62" s="28" t="s">
        <v>147</v>
      </c>
      <c r="H62" s="29" t="s">
        <v>57</v>
      </c>
      <c r="I62" s="31" t="s">
        <v>148</v>
      </c>
      <c r="J62" s="28" t="s">
        <v>149</v>
      </c>
      <c r="K62" s="30" t="s">
        <v>150</v>
      </c>
      <c r="L62" s="31" t="s">
        <v>60</v>
      </c>
      <c r="M62" s="31" t="s">
        <v>155</v>
      </c>
      <c r="N62" s="28" t="s">
        <v>72</v>
      </c>
      <c r="O62" s="31"/>
      <c r="P62" s="32" t="s">
        <v>161</v>
      </c>
      <c r="Q62" s="31"/>
      <c r="S62" s="28" t="s">
        <v>153</v>
      </c>
      <c r="T62" s="33">
        <v>1.08</v>
      </c>
      <c r="U62" s="34">
        <v>1.1100000000000001</v>
      </c>
      <c r="V62" s="28" t="s">
        <v>64</v>
      </c>
      <c r="W62" s="46">
        <v>25</v>
      </c>
      <c r="X62" s="46">
        <v>16</v>
      </c>
      <c r="Y62" s="46">
        <v>26</v>
      </c>
      <c r="Z62" s="51">
        <v>2.41</v>
      </c>
      <c r="AA62" s="5">
        <v>8</v>
      </c>
      <c r="AB62" s="48">
        <f t="shared" si="139"/>
        <v>1.04E-2</v>
      </c>
      <c r="AC62" s="36">
        <v>56</v>
      </c>
      <c r="AD62" s="39">
        <f t="shared" si="140"/>
        <v>43076.923076923078</v>
      </c>
      <c r="AE62" s="40">
        <v>3500</v>
      </c>
      <c r="AF62" s="49">
        <f t="shared" si="141"/>
        <v>8.1250000000000003E-2</v>
      </c>
      <c r="AG62" s="31" t="s">
        <v>154</v>
      </c>
      <c r="AH62" s="42">
        <v>0.41399999999999998</v>
      </c>
      <c r="AI62" s="41">
        <f t="shared" si="142"/>
        <v>0.45954</v>
      </c>
      <c r="AJ62" s="41">
        <f t="shared" si="143"/>
        <v>1.6507900000000002</v>
      </c>
      <c r="AK62" s="43">
        <v>0</v>
      </c>
      <c r="AL62" s="49">
        <f t="shared" si="26"/>
        <v>0</v>
      </c>
      <c r="AM62" s="43">
        <v>0</v>
      </c>
      <c r="AN62" s="49">
        <f t="shared" si="27"/>
        <v>0</v>
      </c>
      <c r="AO62" s="43">
        <v>5.5E-2</v>
      </c>
      <c r="AP62" s="41">
        <f t="shared" si="144"/>
        <v>0.16664999999999999</v>
      </c>
      <c r="AQ62" s="43">
        <v>0</v>
      </c>
      <c r="AR62" s="41">
        <f t="shared" si="145"/>
        <v>0</v>
      </c>
      <c r="AS62" s="44">
        <v>0</v>
      </c>
      <c r="AT62" s="43">
        <v>0</v>
      </c>
      <c r="AU62" s="41">
        <f t="shared" si="146"/>
        <v>0</v>
      </c>
      <c r="AV62" s="41">
        <f t="shared" si="147"/>
        <v>0.16664999999999999</v>
      </c>
      <c r="AW62" s="49">
        <f t="shared" si="28"/>
        <v>1.8174400000000002</v>
      </c>
      <c r="AX62" s="50">
        <f t="shared" si="148"/>
        <v>0.40018481848184811</v>
      </c>
      <c r="AY62" s="6">
        <v>3.03</v>
      </c>
      <c r="AZ62" s="5"/>
      <c r="BA62" s="41">
        <f t="shared" si="149"/>
        <v>0</v>
      </c>
      <c r="BB62" s="41">
        <f t="shared" si="150"/>
        <v>0</v>
      </c>
    </row>
  </sheetData>
  <sheetProtection insertRows="0" deleteRows="0" sort="0"/>
  <protectedRanges>
    <protectedRange sqref="Q61:S61 AF50:AG51 U47:V49 U57:Y57 AF47:AF49 AZ50:AZ51 U50:Z51 U52:V54 AF52:AF54 U55:Z56 AB2:AD56 S62 A63:K202 H58:K58 S58 V58 U59:Y59 U61:Y61 N57:N62 M63:AY202 O59 V60 V62 M57 O57 H60:K60 E59:K59 E61:K61 H62:K62 M59 M61 O61 S60 AI2:AX62 AF5:AG6 U2:V4 AF2:AF4 AZ5:AZ6 U5:Z6 AF10:AG11 U7:V9 AF7:AF9 AZ10:AZ11 U10:Z11 AF15:AG16 U12:V14 AF12:AF14 AZ15:AZ16 U15:Z16 AF20:AG21 U17:V19 AF17:AF19 AZ20:AZ21 U20:Z21 AF25:AG26 U22:V24 AF22:AF24 AF55:AG62 AZ55:AZ62 AA57:AD62 AZ25:AZ26 U25:Z26 AF30:AG31 U27:V29 AF27:AF29 AZ30:AZ31 U30:Z31 AF35:AG36 U32:V34 AF32:AF34 AZ35:AZ36 U35:Z36 AF40:AG41 U37:V39 AF37:AF39 AZ40:AZ41 U40:Z41 AF45:AG46 U42:V44 AF42:AF44 AZ45:AZ46 B58:D62 A2:A62 B2:K57 U45:Z46 M2:O56 Q59:S59 Q2:S57" name="Range1"/>
    <protectedRange sqref="W47:Z49 W52:Z54 W2:Z4 W7:Z9 W12:Z14 W17:Z19 W22:Z24 W27:Z29 W32:Z34 W37:Z39 W42:Z44" name="Range1_2"/>
    <protectedRange sqref="AE2:AE62" name="Range1_3"/>
    <protectedRange sqref="AG47:AH49 AH50:AH51 AG52:AH54 AH45:AH46 AG2:AH4 AH5:AH6 AG7:AH9 AH10:AH11 AG12:AH14 AH15:AH16 AG17:AH19 AH20:AH21 AG22:AH24 AH25:AH26 AG27:AH29 AH30:AH31 AG32:AH34 AH35:AH36 AG37:AH39 AH40:AH41 AG42:AH44 AH55:AH62" name="Range1_4"/>
    <protectedRange sqref="AZ47:AZ49 AZ52:AZ54 AZ2:AZ4 AZ7:AZ9 AZ12:AZ14 AZ17:AZ19 AZ22:AZ24 AZ27:AZ29 AZ32:AZ34 AZ37:AZ39 AZ42:AZ44" name="Range1_6"/>
    <protectedRange sqref="L2:L238" name="Range1_1"/>
    <protectedRange sqref="U58 E58:G58 M58 W58:Y58 U60 U62 E62:G62 Q60 M60 M62 Q62 Q58 O58 W60:Y60 W62:Y62 O60 O62 E60:G60" name="Range1_5"/>
  </protectedRanges>
  <autoFilter ref="A1:BB57"/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[16]ValueSelect!#REF!</xm:f>
          </x14:formula1>
          <xm:sqref>E2:G57 E59:G59 E61:G61</xm:sqref>
        </x14:dataValidation>
        <x14:dataValidation type="list" allowBlank="1" showInputMessage="1" showErrorMessage="1">
          <x14:formula1>
            <xm:f>[16]Data!#REF!</xm:f>
          </x14:formula1>
          <xm:sqref>V2:V62 S2:S62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2025-10-10T07:39:36Z</dcterms:created>
  <dcterms:modified xsi:type="dcterms:W3CDTF">2025-10-11T01:56:51Z</dcterms:modified>
</cp:coreProperties>
</file>