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6963E34E-1A24-4892-A07C-3D62F1BB846E}" xr6:coauthVersionLast="47" xr6:coauthVersionMax="47" xr10:uidLastSave="{00000000-0000-0000-0000-000000000000}"/>
  <bookViews>
    <workbookView xWindow="-120" yWindow="-120" windowWidth="29040" windowHeight="15840" tabRatio="728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5" l="1"/>
  <c r="AU3" i="5"/>
  <c r="AU4" i="5"/>
  <c r="AU5" i="5"/>
  <c r="AU6" i="5"/>
  <c r="AU7" i="5"/>
  <c r="AU8" i="5"/>
  <c r="AU9" i="5"/>
  <c r="AU10" i="5"/>
  <c r="AU11" i="5"/>
  <c r="AU12" i="5"/>
  <c r="AR2" i="5"/>
  <c r="AR3" i="5"/>
  <c r="AR4" i="5"/>
  <c r="AR5" i="5"/>
  <c r="AR6" i="5"/>
  <c r="AR7" i="5"/>
  <c r="AR8" i="5"/>
  <c r="AR9" i="5"/>
  <c r="AR10" i="5"/>
  <c r="AR11" i="5"/>
  <c r="AR12" i="5"/>
  <c r="AI4" i="5"/>
  <c r="AI5" i="5"/>
  <c r="AI6" i="5"/>
  <c r="AI7" i="5"/>
  <c r="AI8" i="5"/>
  <c r="AI9" i="5"/>
  <c r="AI10" i="5"/>
  <c r="AI11" i="5"/>
  <c r="AI12" i="5"/>
  <c r="AI2" i="5"/>
  <c r="AI3" i="5"/>
  <c r="BB2" i="5"/>
  <c r="BB3" i="5"/>
  <c r="BB4" i="5"/>
  <c r="BB5" i="5"/>
  <c r="BB6" i="5"/>
  <c r="BB7" i="5"/>
  <c r="BB8" i="5"/>
  <c r="BB9" i="5"/>
  <c r="BB10" i="5"/>
  <c r="BB11" i="5"/>
  <c r="BB12" i="5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J6" i="5" s="1"/>
  <c r="AP5" i="5"/>
  <c r="AN5" i="5"/>
  <c r="AL5" i="5"/>
  <c r="AB5" i="5"/>
  <c r="AD5" i="5" s="1"/>
  <c r="AF5" i="5" s="1"/>
  <c r="AJ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AP2" i="5"/>
  <c r="AN2" i="5"/>
  <c r="AL2" i="5"/>
  <c r="AB2" i="5"/>
  <c r="AD2" i="5" s="1"/>
  <c r="AF2" i="5" s="1"/>
  <c r="AJ9" i="5" l="1"/>
  <c r="AJ3" i="5"/>
  <c r="AV7" i="5"/>
  <c r="AW7" i="5" s="1"/>
  <c r="BA7" i="5" s="1"/>
  <c r="AJ11" i="5"/>
  <c r="AJ7" i="5"/>
  <c r="AV5" i="5"/>
  <c r="AJ12" i="5"/>
  <c r="AW12" i="5" s="1"/>
  <c r="AV6" i="5"/>
  <c r="AW6" i="5" s="1"/>
  <c r="BA6" i="5" s="1"/>
  <c r="AV12" i="5"/>
  <c r="AV4" i="5"/>
  <c r="AV2" i="5"/>
  <c r="AV9" i="5"/>
  <c r="AW9" i="5" s="1"/>
  <c r="AV11" i="5"/>
  <c r="AV3" i="5"/>
  <c r="AJ4" i="5"/>
  <c r="AJ8" i="5"/>
  <c r="AJ10" i="5"/>
  <c r="AJ2" i="5"/>
  <c r="AV8" i="5"/>
  <c r="AV10" i="5"/>
  <c r="AW5" i="5"/>
  <c r="AW2" i="5" l="1"/>
  <c r="AW3" i="5"/>
  <c r="BA3" i="5" s="1"/>
  <c r="AW8" i="5"/>
  <c r="BA8" i="5" s="1"/>
  <c r="AW11" i="5"/>
  <c r="BA11" i="5" s="1"/>
  <c r="AW4" i="5"/>
  <c r="BA4" i="5" s="1"/>
  <c r="BA9" i="5"/>
  <c r="AX9" i="5"/>
  <c r="AX7" i="5"/>
  <c r="AW10" i="5"/>
  <c r="AX6" i="5"/>
  <c r="AX5" i="5"/>
  <c r="BA5" i="5"/>
  <c r="BA2" i="5"/>
  <c r="AX2" i="5"/>
  <c r="BA12" i="5"/>
  <c r="AX12" i="5"/>
  <c r="AX3" i="5" l="1"/>
  <c r="AX8" i="5"/>
  <c r="AX11" i="5"/>
  <c r="AX4" i="5"/>
  <c r="BA10" i="5"/>
  <c r="AX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<sst xmlns="http://schemas.openxmlformats.org/spreadsheetml/2006/main" count="208" uniqueCount="92">
  <si>
    <t>Brand</t>
  </si>
  <si>
    <t>Package Type</t>
  </si>
  <si>
    <t>Licensor</t>
  </si>
  <si>
    <t>Normal</t>
  </si>
  <si>
    <t>Serta</t>
  </si>
  <si>
    <t>Serta Sheep 5.5%</t>
  </si>
  <si>
    <t>Set</t>
  </si>
  <si>
    <t>Pair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</si>
  <si>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</si>
  <si>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</si>
  <si>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</si>
  <si>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</si>
  <si>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</si>
  <si>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</si>
  <si>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</si>
  <si>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</si>
  <si>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</si>
  <si>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</si>
  <si>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</si>
  <si>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</si>
  <si>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</si>
  <si>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</si>
  <si>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</si>
  <si>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</si>
  <si>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</si>
  <si>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</si>
  <si>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</si>
  <si>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</si>
  <si>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</si>
  <si>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</si>
  <si>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</si>
  <si>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</si>
  <si>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</si>
  <si>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</si>
  <si>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</si>
  <si>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</si>
  <si>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</si>
  <si>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</si>
  <si>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</si>
  <si>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</si>
  <si>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</si>
  <si>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</si>
  <si>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</si>
  <si>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</si>
  <si>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</si>
  <si>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</si>
  <si>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</si>
  <si>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</si>
  <si>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</si>
  <si>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</si>
  <si>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</si>
  <si>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</si>
  <si>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</si>
  <si>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</si>
  <si>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</si>
  <si>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</si>
  <si>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</si>
  <si>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</si>
  <si>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</si>
  <si>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</si>
  <si>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</si>
  <si>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85gsm Microfiber sheets</t>
    <phoneticPr fontId="7" type="noConversion"/>
  </si>
  <si>
    <t>100% polyester</t>
  </si>
  <si>
    <t>TWIN: 66X96"/21x30"(2)/39X75"+13"</t>
  </si>
  <si>
    <t>FULL: 81X96"/21x30"(4)/54X75"+13"</t>
  </si>
  <si>
    <t>QUEEN: 90x102"/21x30"(4)/60x80"+16"</t>
  </si>
  <si>
    <t>KING: 108x102"/21x40"(4)/78x80"+16"</t>
  </si>
  <si>
    <t>SPC: 21x30"(2)</t>
  </si>
  <si>
    <t>KPC: 21x40"(2)</t>
  </si>
  <si>
    <t>Sky Gray</t>
  </si>
  <si>
    <t>High Rise</t>
  </si>
  <si>
    <t>Celestial Blue</t>
  </si>
  <si>
    <t>Goblin Blue</t>
  </si>
  <si>
    <t>Monument</t>
  </si>
  <si>
    <t>6302.32.2040</t>
  </si>
  <si>
    <t>6302.32.2020</t>
  </si>
  <si>
    <t>85gsm Microfiber 100% polyester Simply Comfty Cool pillowcase</t>
    <phoneticPr fontId="7" type="noConversion"/>
  </si>
  <si>
    <t>85gsm Microfiber 100% polyester Simply Comfty Cool sheets</t>
    <phoneticPr fontId="7" type="noConversion"/>
  </si>
  <si>
    <t>Simply Comfy Cool</t>
  </si>
  <si>
    <t>100% polyester sheets, VZB packaging, cooling topical treatment, Z hem,  Serta Puller, pc on top folding, 1" elastic, handle on top, Serta hangtag</t>
  </si>
  <si>
    <t>100% polyester 85gsm microfiber, VZB packaging, cooling topical treatment, single needle hem</t>
  </si>
  <si>
    <t>SH20-0822</t>
  </si>
  <si>
    <t>SH20-0823</t>
  </si>
  <si>
    <t>SH20-0824</t>
    <phoneticPr fontId="7" type="noConversion"/>
  </si>
  <si>
    <t>SH20-0825</t>
  </si>
  <si>
    <t>SH20-0826</t>
  </si>
  <si>
    <t>SH20-0827</t>
  </si>
  <si>
    <t>SH20-0828</t>
  </si>
  <si>
    <t>SH21-0829</t>
    <phoneticPr fontId="7" type="noConversion"/>
  </si>
  <si>
    <t>SH21-0830</t>
  </si>
  <si>
    <t>SH21-0831</t>
  </si>
  <si>
    <t>SH21-0832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</si>
</sst>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0.0000"/>
    <numFmt numFmtId="186" formatCode="_ \¥* #,##0.00_ ;_ \¥* \-#,##0.00_ ;_ \¥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86" fontId="8" fillId="0" borderId="0" applyFont="0" applyFill="0" applyBorder="0" applyAlignment="0" applyProtection="0">
      <alignment vertical="center"/>
    </xf>
    <xf numFmtId="0" fontId="3" fillId="0" borderId="0"/>
    <xf numFmtId="0" fontId="9" fillId="0" borderId="0"/>
  </cellStyleXfs>
  <cellXfs count="59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79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80" fontId="2" fillId="0" borderId="1" xfId="4" applyNumberFormat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9" fontId="2" fillId="0" borderId="1" xfId="4" applyNumberFormat="1" applyBorder="1" applyAlignment="1">
      <alignment wrapText="1"/>
    </xf>
    <xf numFmtId="180" fontId="2" fillId="0" borderId="1" xfId="4" applyNumberFormat="1" applyBorder="1" applyAlignment="1">
      <alignment wrapText="1"/>
    </xf>
    <xf numFmtId="177" fontId="2" fillId="0" borderId="2" xfId="4" applyNumberFormat="1" applyBorder="1"/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1" xfId="4" applyNumberFormat="1" applyBorder="1" applyAlignment="1">
      <alignment wrapText="1"/>
    </xf>
    <xf numFmtId="181" fontId="2" fillId="0" borderId="0" xfId="4" applyNumberFormat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4" borderId="0" xfId="4" applyNumberFormat="1" applyFont="1" applyFill="1" applyAlignment="1">
      <alignment wrapText="1"/>
    </xf>
    <xf numFmtId="177" fontId="4" fillId="0" borderId="1" xfId="1" applyNumberFormat="1" applyFont="1" applyBorder="1" applyAlignment="1">
      <alignment wrapText="1"/>
    </xf>
    <xf numFmtId="182" fontId="6" fillId="0" borderId="1" xfId="1" applyNumberFormat="1" applyFont="1" applyBorder="1" applyAlignment="1">
      <alignment wrapText="1"/>
    </xf>
    <xf numFmtId="182" fontId="2" fillId="0" borderId="0" xfId="4" applyNumberFormat="1" applyAlignment="1">
      <alignment wrapText="1"/>
    </xf>
    <xf numFmtId="183" fontId="2" fillId="2" borderId="1" xfId="4" applyNumberFormat="1" applyFill="1" applyBorder="1"/>
    <xf numFmtId="183" fontId="2" fillId="2" borderId="1" xfId="4" applyNumberFormat="1" applyFill="1" applyBorder="1" applyAlignment="1">
      <alignment wrapText="1"/>
    </xf>
    <xf numFmtId="0" fontId="3" fillId="6" borderId="1" xfId="0" applyFont="1" applyFill="1" applyBorder="1"/>
  </cellXfs>
  <cellStyles count="17">
    <cellStyle name="Currency 2" xfId="14" xr:uid="{0094A34B-16CB-4A22-A3B2-9456ECA62849}"/>
    <cellStyle name="Currency 2 2 2" xfId="8" xr:uid="{C2EF2C26-C451-44C1-B6BC-05E871A7681D}"/>
    <cellStyle name="Currency_JCP soft spun and fleece 092310" xfId="13" xr:uid="{E53AA3D5-603D-49D6-9039-7C575D32818B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3604F1EE-61ED-4862-9837-DA44401CA6B5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58ED3F74-C61B-4D01-9467-5A7EB711F209}"/>
    <cellStyle name="常规" xfId="0" builtinId="0"/>
    <cellStyle name="常规 16" xfId="16" xr:uid="{781D2C88-1CDC-48A5-9EF7-02510514A27B}"/>
    <cellStyle name="常规 2" xfId="15" xr:uid="{64CF236A-906E-4E02-AFCC-E1C236D67B46}"/>
    <cellStyle name="货币 2" xfId="10" xr:uid="{F4FC07C4-462D-4CBB-92E9-3E121ACC81A6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2"/>
  <sheetViews>
    <sheetView tabSelected="1" zoomScale="85" zoomScaleNormal="85" workbookViewId="0">
      <selection activeCell="F8" sqref="F8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19" style="2" customWidth="1"/>
    <col min="6" max="6" width="25.85546875" style="2" customWidth="1"/>
    <col min="7" max="7" width="17.42578125" style="2" bestFit="1" customWidth="1"/>
    <col min="8" max="8" width="19.28515625" style="2" bestFit="1" customWidth="1"/>
    <col min="9" max="9" width="60" style="2" bestFit="1" customWidth="1"/>
    <col min="10" max="10" width="24.42578125" style="2" customWidth="1"/>
    <col min="11" max="11" width="80.28515625" style="2" customWidth="1"/>
    <col min="12" max="12" width="20.42578125" style="2" customWidth="1"/>
    <col min="13" max="13" width="36.42578125" style="2" customWidth="1"/>
    <col min="14" max="14" width="15.5703125" style="2" bestFit="1" customWidth="1"/>
    <col min="15" max="15" width="6.140625" style="2" customWidth="1"/>
    <col min="16" max="16" width="10.7109375" style="2" bestFit="1" customWidth="1"/>
    <col min="17" max="17" width="14.42578125" style="2" bestFit="1" customWidth="1"/>
    <col min="18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50" customWidth="1"/>
    <col min="24" max="24" width="8.7109375" style="50" customWidth="1"/>
    <col min="25" max="25" width="7.140625" style="50" customWidth="1"/>
    <col min="26" max="26" width="9" style="42" customWidth="1"/>
    <col min="27" max="27" width="6.28515625" style="43" customWidth="1"/>
    <col min="28" max="28" width="10" style="55" customWidth="1"/>
    <col min="29" max="29" width="10" style="42" customWidth="1"/>
    <col min="30" max="30" width="9.85546875" style="43" customWidth="1"/>
    <col min="31" max="31" width="7.85546875" style="2" customWidth="1"/>
    <col min="32" max="32" width="8.85546875" style="4" customWidth="1"/>
    <col min="33" max="33" width="1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7" t="s">
        <v>8</v>
      </c>
      <c r="B1" s="7" t="s">
        <v>9</v>
      </c>
      <c r="C1" s="8" t="s">
        <v>10</v>
      </c>
      <c r="D1" s="8" t="s">
        <v>58</v>
      </c>
      <c r="E1" s="9" t="s">
        <v>0</v>
      </c>
      <c r="F1" s="9" t="s">
        <v>2</v>
      </c>
      <c r="G1" s="10" t="s">
        <v>11</v>
      </c>
      <c r="H1" s="8" t="s">
        <v>12</v>
      </c>
      <c r="I1" s="11" t="s">
        <v>13</v>
      </c>
      <c r="J1" s="11" t="s">
        <v>14</v>
      </c>
      <c r="K1" s="11" t="s">
        <v>15</v>
      </c>
      <c r="L1" s="11" t="s">
        <v>60</v>
      </c>
      <c r="M1" s="11" t="s">
        <v>16</v>
      </c>
      <c r="N1" s="11" t="s">
        <v>17</v>
      </c>
      <c r="O1" s="8" t="s">
        <v>59</v>
      </c>
      <c r="P1" s="8" t="s">
        <v>18</v>
      </c>
      <c r="Q1" s="8" t="s">
        <v>19</v>
      </c>
      <c r="R1" s="8" t="s">
        <v>57</v>
      </c>
      <c r="S1" s="11" t="s">
        <v>20</v>
      </c>
      <c r="T1" s="52" t="s">
        <v>53</v>
      </c>
      <c r="U1" s="12" t="s">
        <v>21</v>
      </c>
      <c r="V1" s="13" t="s">
        <v>1</v>
      </c>
      <c r="W1" s="47" t="s">
        <v>22</v>
      </c>
      <c r="X1" s="47" t="s">
        <v>23</v>
      </c>
      <c r="Y1" s="47" t="s">
        <v>24</v>
      </c>
      <c r="Z1" s="14" t="s">
        <v>25</v>
      </c>
      <c r="AA1" s="15" t="s">
        <v>26</v>
      </c>
      <c r="AB1" s="54" t="s">
        <v>27</v>
      </c>
      <c r="AC1" s="16" t="s">
        <v>28</v>
      </c>
      <c r="AD1" s="17" t="s">
        <v>29</v>
      </c>
      <c r="AE1" s="7" t="s">
        <v>30</v>
      </c>
      <c r="AF1" s="18" t="s">
        <v>31</v>
      </c>
      <c r="AG1" s="7" t="s">
        <v>32</v>
      </c>
      <c r="AH1" s="19" t="s">
        <v>33</v>
      </c>
      <c r="AI1" s="20" t="s">
        <v>34</v>
      </c>
      <c r="AJ1" s="18" t="s">
        <v>35</v>
      </c>
      <c r="AK1" s="19" t="s">
        <v>36</v>
      </c>
      <c r="AL1" s="18" t="s">
        <v>37</v>
      </c>
      <c r="AM1" s="19" t="s">
        <v>38</v>
      </c>
      <c r="AN1" s="18" t="s">
        <v>39</v>
      </c>
      <c r="AO1" s="19" t="s">
        <v>40</v>
      </c>
      <c r="AP1" s="18" t="s">
        <v>41</v>
      </c>
      <c r="AQ1" s="19" t="s">
        <v>42</v>
      </c>
      <c r="AR1" s="18" t="s">
        <v>43</v>
      </c>
      <c r="AS1" s="53" t="s">
        <v>56</v>
      </c>
      <c r="AT1" s="19" t="s">
        <v>54</v>
      </c>
      <c r="AU1" s="18" t="s">
        <v>55</v>
      </c>
      <c r="AV1" s="18" t="s">
        <v>44</v>
      </c>
      <c r="AW1" s="21" t="s">
        <v>45</v>
      </c>
      <c r="AX1" s="22" t="s">
        <v>49</v>
      </c>
      <c r="AY1" s="23" t="s">
        <v>50</v>
      </c>
      <c r="AZ1" s="7" t="s">
        <v>46</v>
      </c>
      <c r="BA1" s="18" t="s">
        <v>47</v>
      </c>
      <c r="BB1" s="18" t="s">
        <v>48</v>
      </c>
    </row>
    <row r="2" spans="1:54" s="38" customFormat="1" ht="33" customHeight="1">
      <c r="A2" s="24">
        <v>4</v>
      </c>
      <c r="B2" s="25"/>
      <c r="C2" s="25"/>
      <c r="D2" s="25"/>
      <c r="E2" s="25" t="s">
        <v>4</v>
      </c>
      <c r="F2" s="25" t="s">
        <v>5</v>
      </c>
      <c r="G2" s="25" t="s">
        <v>51</v>
      </c>
      <c r="H2" s="26" t="s">
        <v>78</v>
      </c>
      <c r="I2" s="25" t="s">
        <v>77</v>
      </c>
      <c r="J2" s="25" t="s">
        <v>61</v>
      </c>
      <c r="K2" s="39" t="s">
        <v>79</v>
      </c>
      <c r="L2" s="24" t="s">
        <v>62</v>
      </c>
      <c r="M2" s="25" t="s">
        <v>65</v>
      </c>
      <c r="N2" s="25" t="s">
        <v>69</v>
      </c>
      <c r="O2" s="25"/>
      <c r="P2" s="58" t="s">
        <v>81</v>
      </c>
      <c r="Q2" s="25"/>
      <c r="R2" s="25"/>
      <c r="S2" s="25" t="s">
        <v>6</v>
      </c>
      <c r="T2" s="51">
        <v>4.8499999999999996</v>
      </c>
      <c r="U2" s="46">
        <v>5</v>
      </c>
      <c r="V2" s="25" t="s">
        <v>3</v>
      </c>
      <c r="W2" s="48">
        <v>29</v>
      </c>
      <c r="X2" s="48">
        <v>29</v>
      </c>
      <c r="Y2" s="48">
        <v>39</v>
      </c>
      <c r="Z2" s="29">
        <v>2</v>
      </c>
      <c r="AA2" s="28">
        <v>4</v>
      </c>
      <c r="AB2" s="56">
        <f t="shared" ref="AB2:AB12" si="0">IF(W2="","",W2*X2*Y2/1000000)</f>
        <v>3.2800000000000003E-2</v>
      </c>
      <c r="AC2" s="29">
        <v>56</v>
      </c>
      <c r="AD2" s="30">
        <f t="shared" ref="AD2:AD12" si="1">IF(AA2="","",AC2/AB2*AA2)</f>
        <v>6829</v>
      </c>
      <c r="AE2" s="31">
        <v>3500</v>
      </c>
      <c r="AF2" s="32">
        <f t="shared" ref="AF2:AF12" si="2">IF(ISERROR(AE2/AD2),"",AE2/AD2)</f>
        <v>0.51</v>
      </c>
      <c r="AG2" s="25" t="s">
        <v>74</v>
      </c>
      <c r="AH2" s="33">
        <v>0.41399999999999998</v>
      </c>
      <c r="AI2" s="32">
        <f t="shared" ref="AI2:AI12" si="3">IF(ISERROR(U2*AH2),"",U2*AH2)</f>
        <v>2.0699999999999998</v>
      </c>
      <c r="AJ2" s="32">
        <f t="shared" ref="AJ2:AJ12" si="4">IF(ISERROR(U2+AF2+AI2),"",U2+AF2+AI2)</f>
        <v>7.58</v>
      </c>
      <c r="AK2" s="34">
        <v>0</v>
      </c>
      <c r="AL2" s="32">
        <f t="shared" ref="AL2:AL12" si="5">IF(ISERROR(AY2*AK2),"",AY2*AK2)</f>
        <v>0</v>
      </c>
      <c r="AM2" s="34">
        <v>0</v>
      </c>
      <c r="AN2" s="32">
        <f t="shared" ref="AN2:AN12" si="6">IF(ISERROR(AY2*AM2),"",AY2*AM2)</f>
        <v>0</v>
      </c>
      <c r="AO2" s="34">
        <v>5.5E-2</v>
      </c>
      <c r="AP2" s="32">
        <f t="shared" ref="AP2:AP12" si="7">IF(ISERROR(AY2*AO2),"",AY2*AO2)</f>
        <v>0.59</v>
      </c>
      <c r="AQ2" s="34"/>
      <c r="AR2" s="32">
        <f t="shared" ref="AR2:AR12" si="8">IF(ISERROR(U2*AQ2),"",U2*AQ2)</f>
        <v>0</v>
      </c>
      <c r="AS2" s="37"/>
      <c r="AT2" s="34">
        <v>0</v>
      </c>
      <c r="AU2" s="32">
        <f t="shared" ref="AU2:AU12" si="9">IF(ISERROR(AY2*AT2),"",AY2*AT2)</f>
        <v>0</v>
      </c>
      <c r="AV2" s="32">
        <f t="shared" ref="AV2:AV12" si="10">IF(ISERROR(AL2+AN2+AP2+AR2+AU2),"",AL2+AN2+AP2+AR2+AU2)</f>
        <v>0.59</v>
      </c>
      <c r="AW2" s="35">
        <f t="shared" ref="AW2:AW12" si="11">IF(ISERROR(AJ2+AV2),"",AJ2+AV2)</f>
        <v>8.17</v>
      </c>
      <c r="AX2" s="36">
        <f t="shared" ref="AX2:AX12" si="12">IF(ISERROR((AY2-AW2)/AY2),"",(AY2-AW2)/AY2)</f>
        <v>0.24349999999999999</v>
      </c>
      <c r="AY2" s="37">
        <v>10.8</v>
      </c>
      <c r="AZ2" s="28">
        <v>1188</v>
      </c>
      <c r="BA2" s="32">
        <f t="shared" ref="BA2:BA12" si="13">IF(ISERROR(AW2*AZ2),"",AW2*AZ2)</f>
        <v>9705.9599999999991</v>
      </c>
      <c r="BB2" s="32">
        <f t="shared" ref="BB2:BB12" si="14">IF(ISERROR(AY2*AZ2),"",AY2*AZ2)</f>
        <v>12830.4</v>
      </c>
    </row>
    <row r="3" spans="1:54" s="38" customFormat="1" ht="33" customHeight="1">
      <c r="A3" s="24">
        <v>5</v>
      </c>
      <c r="B3" s="25"/>
      <c r="C3" s="25"/>
      <c r="D3" s="25"/>
      <c r="E3" s="25" t="s">
        <v>4</v>
      </c>
      <c r="F3" s="25" t="s">
        <v>5</v>
      </c>
      <c r="G3" s="25" t="s">
        <v>51</v>
      </c>
      <c r="H3" s="26" t="s">
        <v>78</v>
      </c>
      <c r="I3" s="25" t="s">
        <v>77</v>
      </c>
      <c r="J3" s="25" t="s">
        <v>61</v>
      </c>
      <c r="K3" s="39" t="s">
        <v>79</v>
      </c>
      <c r="L3" s="24" t="s">
        <v>62</v>
      </c>
      <c r="M3" s="25" t="s">
        <v>65</v>
      </c>
      <c r="N3" s="25" t="s">
        <v>70</v>
      </c>
      <c r="O3" s="25"/>
      <c r="P3" s="58" t="s">
        <v>82</v>
      </c>
      <c r="Q3" s="25"/>
      <c r="R3" s="25"/>
      <c r="S3" s="25" t="s">
        <v>6</v>
      </c>
      <c r="T3" s="51">
        <v>4.8499999999999996</v>
      </c>
      <c r="U3" s="46">
        <v>5</v>
      </c>
      <c r="V3" s="25" t="s">
        <v>3</v>
      </c>
      <c r="W3" s="48">
        <v>29</v>
      </c>
      <c r="X3" s="48">
        <v>29</v>
      </c>
      <c r="Y3" s="48">
        <v>39</v>
      </c>
      <c r="Z3" s="29">
        <v>2</v>
      </c>
      <c r="AA3" s="28">
        <v>4</v>
      </c>
      <c r="AB3" s="56">
        <f t="shared" si="0"/>
        <v>3.2800000000000003E-2</v>
      </c>
      <c r="AC3" s="29">
        <v>56</v>
      </c>
      <c r="AD3" s="30">
        <f t="shared" si="1"/>
        <v>6829</v>
      </c>
      <c r="AE3" s="31">
        <v>3500</v>
      </c>
      <c r="AF3" s="32">
        <f t="shared" si="2"/>
        <v>0.51</v>
      </c>
      <c r="AG3" s="25" t="s">
        <v>74</v>
      </c>
      <c r="AH3" s="33">
        <v>0.41399999999999998</v>
      </c>
      <c r="AI3" s="32">
        <f t="shared" si="3"/>
        <v>2.0699999999999998</v>
      </c>
      <c r="AJ3" s="32">
        <f t="shared" si="4"/>
        <v>7.58</v>
      </c>
      <c r="AK3" s="34">
        <v>0</v>
      </c>
      <c r="AL3" s="32">
        <f t="shared" si="5"/>
        <v>0</v>
      </c>
      <c r="AM3" s="34">
        <v>0</v>
      </c>
      <c r="AN3" s="32">
        <f t="shared" si="6"/>
        <v>0</v>
      </c>
      <c r="AO3" s="34">
        <v>5.5E-2</v>
      </c>
      <c r="AP3" s="32">
        <f t="shared" si="7"/>
        <v>0.59</v>
      </c>
      <c r="AQ3" s="34"/>
      <c r="AR3" s="32">
        <f t="shared" si="8"/>
        <v>0</v>
      </c>
      <c r="AS3" s="37"/>
      <c r="AT3" s="34">
        <v>0</v>
      </c>
      <c r="AU3" s="32">
        <f t="shared" si="9"/>
        <v>0</v>
      </c>
      <c r="AV3" s="32">
        <f t="shared" si="10"/>
        <v>0.59</v>
      </c>
      <c r="AW3" s="35">
        <f t="shared" si="11"/>
        <v>8.17</v>
      </c>
      <c r="AX3" s="36">
        <f t="shared" si="12"/>
        <v>0.24349999999999999</v>
      </c>
      <c r="AY3" s="37">
        <v>10.8</v>
      </c>
      <c r="AZ3" s="28">
        <v>1188</v>
      </c>
      <c r="BA3" s="32">
        <f t="shared" si="13"/>
        <v>9705.9599999999991</v>
      </c>
      <c r="BB3" s="32">
        <f t="shared" si="14"/>
        <v>12830.4</v>
      </c>
    </row>
    <row r="4" spans="1:54" ht="33" customHeight="1">
      <c r="A4" s="39">
        <v>8</v>
      </c>
      <c r="B4" s="40"/>
      <c r="C4" s="40"/>
      <c r="D4" s="40"/>
      <c r="E4" s="25" t="s">
        <v>4</v>
      </c>
      <c r="F4" s="25" t="s">
        <v>5</v>
      </c>
      <c r="G4" s="25" t="s">
        <v>51</v>
      </c>
      <c r="H4" s="26" t="s">
        <v>78</v>
      </c>
      <c r="I4" s="25" t="s">
        <v>77</v>
      </c>
      <c r="J4" s="25" t="s">
        <v>61</v>
      </c>
      <c r="K4" s="39" t="s">
        <v>79</v>
      </c>
      <c r="L4" s="24" t="s">
        <v>62</v>
      </c>
      <c r="M4" s="27" t="s">
        <v>63</v>
      </c>
      <c r="N4" s="25" t="s">
        <v>71</v>
      </c>
      <c r="O4" s="25"/>
      <c r="P4" s="58" t="s">
        <v>83</v>
      </c>
      <c r="Q4" s="40"/>
      <c r="R4" s="40"/>
      <c r="S4" s="25" t="s">
        <v>6</v>
      </c>
      <c r="T4" s="51">
        <v>3.57</v>
      </c>
      <c r="U4" s="46">
        <v>3.68</v>
      </c>
      <c r="V4" s="25" t="s">
        <v>3</v>
      </c>
      <c r="W4" s="49">
        <v>29</v>
      </c>
      <c r="X4" s="49">
        <v>29</v>
      </c>
      <c r="Y4" s="49">
        <v>28</v>
      </c>
      <c r="Z4" s="29">
        <v>2</v>
      </c>
      <c r="AA4" s="28">
        <v>4</v>
      </c>
      <c r="AB4" s="57">
        <f t="shared" si="0"/>
        <v>2.35E-2</v>
      </c>
      <c r="AC4" s="29">
        <v>56</v>
      </c>
      <c r="AD4" s="30">
        <f t="shared" si="1"/>
        <v>9532</v>
      </c>
      <c r="AE4" s="31">
        <v>3500</v>
      </c>
      <c r="AF4" s="35">
        <f t="shared" si="2"/>
        <v>0.37</v>
      </c>
      <c r="AG4" s="25" t="s">
        <v>74</v>
      </c>
      <c r="AH4" s="33">
        <v>0.41399999999999998</v>
      </c>
      <c r="AI4" s="32">
        <f t="shared" si="3"/>
        <v>1.52</v>
      </c>
      <c r="AJ4" s="32">
        <f t="shared" si="4"/>
        <v>5.57</v>
      </c>
      <c r="AK4" s="34"/>
      <c r="AL4" s="35">
        <f t="shared" si="5"/>
        <v>0</v>
      </c>
      <c r="AM4" s="34"/>
      <c r="AN4" s="35">
        <f t="shared" si="6"/>
        <v>0</v>
      </c>
      <c r="AO4" s="34">
        <v>5.5E-2</v>
      </c>
      <c r="AP4" s="32">
        <f t="shared" si="7"/>
        <v>0.44</v>
      </c>
      <c r="AQ4" s="34"/>
      <c r="AR4" s="32">
        <f t="shared" si="8"/>
        <v>0</v>
      </c>
      <c r="AS4" s="37"/>
      <c r="AT4" s="34"/>
      <c r="AU4" s="32">
        <f t="shared" si="9"/>
        <v>0</v>
      </c>
      <c r="AV4" s="32">
        <f t="shared" si="10"/>
        <v>0.44</v>
      </c>
      <c r="AW4" s="35">
        <f t="shared" si="11"/>
        <v>6.01</v>
      </c>
      <c r="AX4" s="41">
        <f t="shared" si="12"/>
        <v>0.24399999999999999</v>
      </c>
      <c r="AY4" s="6">
        <v>7.95</v>
      </c>
      <c r="AZ4" s="5">
        <v>1020</v>
      </c>
      <c r="BA4" s="32">
        <f t="shared" si="13"/>
        <v>6130.2</v>
      </c>
      <c r="BB4" s="32">
        <f t="shared" si="14"/>
        <v>8109</v>
      </c>
    </row>
    <row r="5" spans="1:54" ht="33" customHeight="1">
      <c r="A5" s="39">
        <v>9</v>
      </c>
      <c r="B5" s="40"/>
      <c r="C5" s="40"/>
      <c r="D5" s="40"/>
      <c r="E5" s="25" t="s">
        <v>4</v>
      </c>
      <c r="F5" s="25" t="s">
        <v>5</v>
      </c>
      <c r="G5" s="25" t="s">
        <v>51</v>
      </c>
      <c r="H5" s="26" t="s">
        <v>78</v>
      </c>
      <c r="I5" s="25" t="s">
        <v>77</v>
      </c>
      <c r="J5" s="25" t="s">
        <v>61</v>
      </c>
      <c r="K5" s="39" t="s">
        <v>79</v>
      </c>
      <c r="L5" s="24" t="s">
        <v>62</v>
      </c>
      <c r="M5" s="27" t="s">
        <v>64</v>
      </c>
      <c r="N5" s="25" t="s">
        <v>71</v>
      </c>
      <c r="O5" s="25"/>
      <c r="P5" s="58" t="s">
        <v>84</v>
      </c>
      <c r="Q5" s="40"/>
      <c r="R5" s="40"/>
      <c r="S5" s="25" t="s">
        <v>6</v>
      </c>
      <c r="T5" s="51">
        <v>4.37</v>
      </c>
      <c r="U5" s="46">
        <v>4.5</v>
      </c>
      <c r="V5" s="25" t="s">
        <v>3</v>
      </c>
      <c r="W5" s="49">
        <v>29</v>
      </c>
      <c r="X5" s="49">
        <v>29</v>
      </c>
      <c r="Y5" s="49">
        <v>33</v>
      </c>
      <c r="Z5" s="29">
        <v>2</v>
      </c>
      <c r="AA5" s="28">
        <v>4</v>
      </c>
      <c r="AB5" s="57">
        <f t="shared" si="0"/>
        <v>2.7799999999999998E-2</v>
      </c>
      <c r="AC5" s="29">
        <v>56</v>
      </c>
      <c r="AD5" s="30">
        <f t="shared" si="1"/>
        <v>8058</v>
      </c>
      <c r="AE5" s="31">
        <v>3500</v>
      </c>
      <c r="AF5" s="35">
        <f t="shared" si="2"/>
        <v>0.43</v>
      </c>
      <c r="AG5" s="25" t="s">
        <v>74</v>
      </c>
      <c r="AH5" s="33">
        <v>0.41399999999999998</v>
      </c>
      <c r="AI5" s="32">
        <f t="shared" si="3"/>
        <v>1.86</v>
      </c>
      <c r="AJ5" s="32">
        <f t="shared" si="4"/>
        <v>6.79</v>
      </c>
      <c r="AK5" s="34"/>
      <c r="AL5" s="35">
        <f t="shared" si="5"/>
        <v>0</v>
      </c>
      <c r="AM5" s="34"/>
      <c r="AN5" s="35">
        <f t="shared" si="6"/>
        <v>0</v>
      </c>
      <c r="AO5" s="34">
        <v>5.5E-2</v>
      </c>
      <c r="AP5" s="32">
        <f t="shared" si="7"/>
        <v>0.53</v>
      </c>
      <c r="AQ5" s="34"/>
      <c r="AR5" s="32">
        <f t="shared" si="8"/>
        <v>0</v>
      </c>
      <c r="AS5" s="37"/>
      <c r="AT5" s="34"/>
      <c r="AU5" s="32">
        <f t="shared" si="9"/>
        <v>0</v>
      </c>
      <c r="AV5" s="32">
        <f t="shared" si="10"/>
        <v>0.53</v>
      </c>
      <c r="AW5" s="35">
        <f t="shared" si="11"/>
        <v>7.32</v>
      </c>
      <c r="AX5" s="41">
        <f t="shared" si="12"/>
        <v>0.24540000000000001</v>
      </c>
      <c r="AY5" s="6">
        <v>9.6999999999999993</v>
      </c>
      <c r="AZ5" s="5">
        <v>756</v>
      </c>
      <c r="BA5" s="32">
        <f t="shared" si="13"/>
        <v>5533.92</v>
      </c>
      <c r="BB5" s="32">
        <f t="shared" si="14"/>
        <v>7333.2</v>
      </c>
    </row>
    <row r="6" spans="1:54" ht="33" customHeight="1">
      <c r="A6" s="39">
        <v>10</v>
      </c>
      <c r="B6" s="40"/>
      <c r="C6" s="40"/>
      <c r="D6" s="40"/>
      <c r="E6" s="25" t="s">
        <v>4</v>
      </c>
      <c r="F6" s="25" t="s">
        <v>5</v>
      </c>
      <c r="G6" s="25" t="s">
        <v>51</v>
      </c>
      <c r="H6" s="26" t="s">
        <v>78</v>
      </c>
      <c r="I6" s="25" t="s">
        <v>77</v>
      </c>
      <c r="J6" s="25" t="s">
        <v>61</v>
      </c>
      <c r="K6" s="39" t="s">
        <v>79</v>
      </c>
      <c r="L6" s="24" t="s">
        <v>62</v>
      </c>
      <c r="M6" s="27" t="s">
        <v>65</v>
      </c>
      <c r="N6" s="25" t="s">
        <v>72</v>
      </c>
      <c r="O6" s="25"/>
      <c r="P6" s="58" t="s">
        <v>85</v>
      </c>
      <c r="Q6" s="40"/>
      <c r="R6" s="40"/>
      <c r="S6" s="25" t="s">
        <v>6</v>
      </c>
      <c r="T6" s="51">
        <v>4.8499999999999996</v>
      </c>
      <c r="U6" s="46">
        <v>5</v>
      </c>
      <c r="V6" s="25" t="s">
        <v>3</v>
      </c>
      <c r="W6" s="49">
        <v>29</v>
      </c>
      <c r="X6" s="49">
        <v>29</v>
      </c>
      <c r="Y6" s="49">
        <v>39</v>
      </c>
      <c r="Z6" s="29">
        <v>2</v>
      </c>
      <c r="AA6" s="28">
        <v>4</v>
      </c>
      <c r="AB6" s="57">
        <f t="shared" si="0"/>
        <v>3.2800000000000003E-2</v>
      </c>
      <c r="AC6" s="29">
        <v>56</v>
      </c>
      <c r="AD6" s="30">
        <f t="shared" si="1"/>
        <v>6829</v>
      </c>
      <c r="AE6" s="31">
        <v>3500</v>
      </c>
      <c r="AF6" s="35">
        <f t="shared" si="2"/>
        <v>0.51</v>
      </c>
      <c r="AG6" s="25" t="s">
        <v>74</v>
      </c>
      <c r="AH6" s="33">
        <v>0.41399999999999998</v>
      </c>
      <c r="AI6" s="32">
        <f t="shared" si="3"/>
        <v>2.0699999999999998</v>
      </c>
      <c r="AJ6" s="32">
        <f t="shared" si="4"/>
        <v>7.58</v>
      </c>
      <c r="AK6" s="34"/>
      <c r="AL6" s="35">
        <f t="shared" si="5"/>
        <v>0</v>
      </c>
      <c r="AM6" s="34"/>
      <c r="AN6" s="35">
        <f t="shared" si="6"/>
        <v>0</v>
      </c>
      <c r="AO6" s="34">
        <v>5.5E-2</v>
      </c>
      <c r="AP6" s="32">
        <f t="shared" si="7"/>
        <v>0.59</v>
      </c>
      <c r="AQ6" s="34"/>
      <c r="AR6" s="32">
        <f t="shared" si="8"/>
        <v>0</v>
      </c>
      <c r="AS6" s="37"/>
      <c r="AT6" s="34"/>
      <c r="AU6" s="32">
        <f t="shared" si="9"/>
        <v>0</v>
      </c>
      <c r="AV6" s="32">
        <f t="shared" si="10"/>
        <v>0.59</v>
      </c>
      <c r="AW6" s="35">
        <f t="shared" si="11"/>
        <v>8.17</v>
      </c>
      <c r="AX6" s="41">
        <f t="shared" si="12"/>
        <v>0.24349999999999999</v>
      </c>
      <c r="AY6" s="6">
        <v>10.8</v>
      </c>
      <c r="AZ6" s="5">
        <v>1086</v>
      </c>
      <c r="BA6" s="32">
        <f t="shared" si="13"/>
        <v>8872.6200000000008</v>
      </c>
      <c r="BB6" s="32">
        <f t="shared" si="14"/>
        <v>11728.8</v>
      </c>
    </row>
    <row r="7" spans="1:54" ht="33" customHeight="1">
      <c r="A7" s="39">
        <v>11</v>
      </c>
      <c r="B7" s="40"/>
      <c r="C7" s="40"/>
      <c r="D7" s="40"/>
      <c r="E7" s="25" t="s">
        <v>4</v>
      </c>
      <c r="F7" s="25" t="s">
        <v>5</v>
      </c>
      <c r="G7" s="25" t="s">
        <v>51</v>
      </c>
      <c r="H7" s="26" t="s">
        <v>78</v>
      </c>
      <c r="I7" s="25" t="s">
        <v>77</v>
      </c>
      <c r="J7" s="25" t="s">
        <v>61</v>
      </c>
      <c r="K7" s="39" t="s">
        <v>79</v>
      </c>
      <c r="L7" s="24" t="s">
        <v>62</v>
      </c>
      <c r="M7" s="27" t="s">
        <v>65</v>
      </c>
      <c r="N7" s="25" t="s">
        <v>73</v>
      </c>
      <c r="O7" s="25"/>
      <c r="P7" s="58" t="s">
        <v>86</v>
      </c>
      <c r="Q7" s="40"/>
      <c r="R7" s="40"/>
      <c r="S7" s="25" t="s">
        <v>6</v>
      </c>
      <c r="T7" s="51">
        <v>4.8499999999999996</v>
      </c>
      <c r="U7" s="46">
        <v>5</v>
      </c>
      <c r="V7" s="25" t="s">
        <v>3</v>
      </c>
      <c r="W7" s="49">
        <v>29</v>
      </c>
      <c r="X7" s="49">
        <v>29</v>
      </c>
      <c r="Y7" s="49">
        <v>39</v>
      </c>
      <c r="Z7" s="29">
        <v>2</v>
      </c>
      <c r="AA7" s="28">
        <v>4</v>
      </c>
      <c r="AB7" s="57">
        <f t="shared" si="0"/>
        <v>3.2800000000000003E-2</v>
      </c>
      <c r="AC7" s="29">
        <v>56</v>
      </c>
      <c r="AD7" s="30">
        <f t="shared" si="1"/>
        <v>6829</v>
      </c>
      <c r="AE7" s="31">
        <v>3500</v>
      </c>
      <c r="AF7" s="35">
        <f t="shared" si="2"/>
        <v>0.51</v>
      </c>
      <c r="AG7" s="25" t="s">
        <v>74</v>
      </c>
      <c r="AH7" s="33">
        <v>0.41399999999999998</v>
      </c>
      <c r="AI7" s="32">
        <f t="shared" si="3"/>
        <v>2.0699999999999998</v>
      </c>
      <c r="AJ7" s="32">
        <f t="shared" si="4"/>
        <v>7.58</v>
      </c>
      <c r="AK7" s="34"/>
      <c r="AL7" s="35">
        <f t="shared" si="5"/>
        <v>0</v>
      </c>
      <c r="AM7" s="34"/>
      <c r="AN7" s="35">
        <f t="shared" si="6"/>
        <v>0</v>
      </c>
      <c r="AO7" s="34">
        <v>5.5E-2</v>
      </c>
      <c r="AP7" s="32">
        <f t="shared" si="7"/>
        <v>0.59</v>
      </c>
      <c r="AQ7" s="34"/>
      <c r="AR7" s="32">
        <f t="shared" si="8"/>
        <v>0</v>
      </c>
      <c r="AS7" s="37"/>
      <c r="AT7" s="34"/>
      <c r="AU7" s="32">
        <f t="shared" si="9"/>
        <v>0</v>
      </c>
      <c r="AV7" s="32">
        <f t="shared" si="10"/>
        <v>0.59</v>
      </c>
      <c r="AW7" s="35">
        <f t="shared" si="11"/>
        <v>8.17</v>
      </c>
      <c r="AX7" s="41">
        <f t="shared" si="12"/>
        <v>0.24349999999999999</v>
      </c>
      <c r="AY7" s="6">
        <v>10.8</v>
      </c>
      <c r="AZ7" s="5">
        <v>1086</v>
      </c>
      <c r="BA7" s="32">
        <f t="shared" si="13"/>
        <v>8872.6200000000008</v>
      </c>
      <c r="BB7" s="32">
        <f t="shared" si="14"/>
        <v>11728.8</v>
      </c>
    </row>
    <row r="8" spans="1:54" ht="33" customHeight="1">
      <c r="A8" s="39">
        <v>12</v>
      </c>
      <c r="B8" s="40"/>
      <c r="C8" s="40"/>
      <c r="D8" s="40"/>
      <c r="E8" s="25" t="s">
        <v>4</v>
      </c>
      <c r="F8" s="25" t="s">
        <v>5</v>
      </c>
      <c r="G8" s="25" t="s">
        <v>51</v>
      </c>
      <c r="H8" s="26" t="s">
        <v>78</v>
      </c>
      <c r="I8" s="25" t="s">
        <v>77</v>
      </c>
      <c r="J8" s="25" t="s">
        <v>61</v>
      </c>
      <c r="K8" s="39" t="s">
        <v>79</v>
      </c>
      <c r="L8" s="24" t="s">
        <v>62</v>
      </c>
      <c r="M8" s="27" t="s">
        <v>66</v>
      </c>
      <c r="N8" s="25" t="s">
        <v>71</v>
      </c>
      <c r="O8" s="25"/>
      <c r="P8" s="58" t="s">
        <v>87</v>
      </c>
      <c r="Q8" s="40"/>
      <c r="R8" s="40"/>
      <c r="S8" s="25" t="s">
        <v>6</v>
      </c>
      <c r="T8" s="51">
        <v>5.61</v>
      </c>
      <c r="U8" s="46">
        <v>5.78</v>
      </c>
      <c r="V8" s="25" t="s">
        <v>3</v>
      </c>
      <c r="W8" s="49">
        <v>29</v>
      </c>
      <c r="X8" s="49">
        <v>29</v>
      </c>
      <c r="Y8" s="49">
        <v>45</v>
      </c>
      <c r="Z8" s="29">
        <v>2</v>
      </c>
      <c r="AA8" s="28">
        <v>4</v>
      </c>
      <c r="AB8" s="57">
        <f t="shared" si="0"/>
        <v>3.78E-2</v>
      </c>
      <c r="AC8" s="29">
        <v>56</v>
      </c>
      <c r="AD8" s="30">
        <f t="shared" si="1"/>
        <v>5926</v>
      </c>
      <c r="AE8" s="31">
        <v>3500</v>
      </c>
      <c r="AF8" s="35">
        <f t="shared" si="2"/>
        <v>0.59</v>
      </c>
      <c r="AG8" s="25" t="s">
        <v>74</v>
      </c>
      <c r="AH8" s="33">
        <v>0.41399999999999998</v>
      </c>
      <c r="AI8" s="32">
        <f t="shared" si="3"/>
        <v>2.39</v>
      </c>
      <c r="AJ8" s="32">
        <f t="shared" si="4"/>
        <v>8.76</v>
      </c>
      <c r="AK8" s="34"/>
      <c r="AL8" s="35">
        <f t="shared" si="5"/>
        <v>0</v>
      </c>
      <c r="AM8" s="34"/>
      <c r="AN8" s="35">
        <f t="shared" si="6"/>
        <v>0</v>
      </c>
      <c r="AO8" s="34">
        <v>5.5E-2</v>
      </c>
      <c r="AP8" s="32">
        <f t="shared" si="7"/>
        <v>0.69</v>
      </c>
      <c r="AQ8" s="34"/>
      <c r="AR8" s="32">
        <f t="shared" si="8"/>
        <v>0</v>
      </c>
      <c r="AS8" s="37"/>
      <c r="AT8" s="34"/>
      <c r="AU8" s="32">
        <f t="shared" si="9"/>
        <v>0</v>
      </c>
      <c r="AV8" s="32">
        <f t="shared" si="10"/>
        <v>0.69</v>
      </c>
      <c r="AW8" s="35">
        <f t="shared" si="11"/>
        <v>9.4499999999999993</v>
      </c>
      <c r="AX8" s="41">
        <f t="shared" si="12"/>
        <v>0.25</v>
      </c>
      <c r="AY8" s="6">
        <v>12.6</v>
      </c>
      <c r="AZ8" s="5">
        <v>1136</v>
      </c>
      <c r="BA8" s="32">
        <f t="shared" si="13"/>
        <v>10735.2</v>
      </c>
      <c r="BB8" s="32">
        <f t="shared" si="14"/>
        <v>14313.6</v>
      </c>
    </row>
    <row r="9" spans="1:54" ht="33" customHeight="1">
      <c r="A9" s="39">
        <v>15</v>
      </c>
      <c r="B9" s="40"/>
      <c r="C9" s="40"/>
      <c r="D9" s="40"/>
      <c r="E9" s="25" t="s">
        <v>4</v>
      </c>
      <c r="F9" s="25" t="s">
        <v>5</v>
      </c>
      <c r="G9" s="25" t="s">
        <v>52</v>
      </c>
      <c r="H9" s="26" t="s">
        <v>78</v>
      </c>
      <c r="I9" s="25" t="s">
        <v>76</v>
      </c>
      <c r="J9" s="25" t="s">
        <v>61</v>
      </c>
      <c r="K9" s="40" t="s">
        <v>80</v>
      </c>
      <c r="L9" s="24" t="s">
        <v>62</v>
      </c>
      <c r="M9" s="27" t="s">
        <v>67</v>
      </c>
      <c r="N9" s="25" t="s">
        <v>73</v>
      </c>
      <c r="O9" s="25"/>
      <c r="P9" s="58" t="s">
        <v>88</v>
      </c>
      <c r="Q9" s="40"/>
      <c r="R9" s="40"/>
      <c r="S9" s="25" t="s">
        <v>7</v>
      </c>
      <c r="T9" s="51">
        <v>0.94</v>
      </c>
      <c r="U9" s="46">
        <v>0.97</v>
      </c>
      <c r="V9" s="25" t="s">
        <v>3</v>
      </c>
      <c r="W9" s="49">
        <v>25</v>
      </c>
      <c r="X9" s="49">
        <v>16.5</v>
      </c>
      <c r="Y9" s="49">
        <v>24</v>
      </c>
      <c r="Z9" s="29">
        <v>2</v>
      </c>
      <c r="AA9" s="28">
        <v>8</v>
      </c>
      <c r="AB9" s="57">
        <f t="shared" si="0"/>
        <v>9.9000000000000008E-3</v>
      </c>
      <c r="AC9" s="29">
        <v>56</v>
      </c>
      <c r="AD9" s="30">
        <f t="shared" si="1"/>
        <v>45253</v>
      </c>
      <c r="AE9" s="31">
        <v>3500</v>
      </c>
      <c r="AF9" s="35">
        <f t="shared" si="2"/>
        <v>0.08</v>
      </c>
      <c r="AG9" s="44" t="s">
        <v>75</v>
      </c>
      <c r="AH9" s="45">
        <v>0.41399999999999998</v>
      </c>
      <c r="AI9" s="32">
        <f t="shared" si="3"/>
        <v>0.4</v>
      </c>
      <c r="AJ9" s="32">
        <f t="shared" si="4"/>
        <v>1.45</v>
      </c>
      <c r="AK9" s="34"/>
      <c r="AL9" s="35">
        <f t="shared" si="5"/>
        <v>0</v>
      </c>
      <c r="AM9" s="34"/>
      <c r="AN9" s="35">
        <f t="shared" si="6"/>
        <v>0</v>
      </c>
      <c r="AO9" s="34">
        <v>5.5E-2</v>
      </c>
      <c r="AP9" s="32">
        <f t="shared" si="7"/>
        <v>0.14000000000000001</v>
      </c>
      <c r="AQ9" s="34"/>
      <c r="AR9" s="32">
        <f t="shared" si="8"/>
        <v>0</v>
      </c>
      <c r="AS9" s="37"/>
      <c r="AT9" s="34"/>
      <c r="AU9" s="32">
        <f t="shared" si="9"/>
        <v>0</v>
      </c>
      <c r="AV9" s="32">
        <f t="shared" si="10"/>
        <v>0.14000000000000001</v>
      </c>
      <c r="AW9" s="35">
        <f t="shared" si="11"/>
        <v>1.59</v>
      </c>
      <c r="AX9" s="41">
        <f t="shared" si="12"/>
        <v>0.3861</v>
      </c>
      <c r="AY9" s="6">
        <v>2.59</v>
      </c>
      <c r="AZ9" s="5">
        <v>2400</v>
      </c>
      <c r="BA9" s="32">
        <f t="shared" si="13"/>
        <v>3816</v>
      </c>
      <c r="BB9" s="32">
        <f t="shared" si="14"/>
        <v>6216</v>
      </c>
    </row>
    <row r="10" spans="1:54" ht="33" customHeight="1">
      <c r="A10" s="39">
        <v>16</v>
      </c>
      <c r="B10" s="40"/>
      <c r="C10" s="40"/>
      <c r="D10" s="40"/>
      <c r="E10" s="25" t="s">
        <v>4</v>
      </c>
      <c r="F10" s="25" t="s">
        <v>5</v>
      </c>
      <c r="G10" s="25" t="s">
        <v>52</v>
      </c>
      <c r="H10" s="26" t="s">
        <v>78</v>
      </c>
      <c r="I10" s="25" t="s">
        <v>76</v>
      </c>
      <c r="J10" s="25" t="s">
        <v>61</v>
      </c>
      <c r="K10" s="40" t="s">
        <v>80</v>
      </c>
      <c r="L10" s="24" t="s">
        <v>62</v>
      </c>
      <c r="M10" s="27" t="s">
        <v>67</v>
      </c>
      <c r="N10" s="25" t="s">
        <v>70</v>
      </c>
      <c r="O10" s="25"/>
      <c r="P10" s="58" t="s">
        <v>89</v>
      </c>
      <c r="Q10" s="40"/>
      <c r="R10" s="40"/>
      <c r="S10" s="25" t="s">
        <v>7</v>
      </c>
      <c r="T10" s="51">
        <v>1.08</v>
      </c>
      <c r="U10" s="46">
        <v>1.1100000000000001</v>
      </c>
      <c r="V10" s="25" t="s">
        <v>3</v>
      </c>
      <c r="W10" s="49">
        <v>25</v>
      </c>
      <c r="X10" s="49">
        <v>16.5</v>
      </c>
      <c r="Y10" s="49">
        <v>24</v>
      </c>
      <c r="Z10" s="29">
        <v>2</v>
      </c>
      <c r="AA10" s="28">
        <v>8</v>
      </c>
      <c r="AB10" s="57">
        <f t="shared" si="0"/>
        <v>9.9000000000000008E-3</v>
      </c>
      <c r="AC10" s="29">
        <v>56</v>
      </c>
      <c r="AD10" s="30">
        <f t="shared" si="1"/>
        <v>45253</v>
      </c>
      <c r="AE10" s="31">
        <v>3500</v>
      </c>
      <c r="AF10" s="35">
        <f t="shared" si="2"/>
        <v>0.08</v>
      </c>
      <c r="AG10" s="44" t="s">
        <v>75</v>
      </c>
      <c r="AH10" s="45">
        <v>0.41399999999999998</v>
      </c>
      <c r="AI10" s="32">
        <f t="shared" si="3"/>
        <v>0.46</v>
      </c>
      <c r="AJ10" s="32">
        <f t="shared" si="4"/>
        <v>1.65</v>
      </c>
      <c r="AK10" s="34"/>
      <c r="AL10" s="35">
        <f t="shared" si="5"/>
        <v>0</v>
      </c>
      <c r="AM10" s="34"/>
      <c r="AN10" s="35">
        <f t="shared" si="6"/>
        <v>0</v>
      </c>
      <c r="AO10" s="34">
        <v>5.5E-2</v>
      </c>
      <c r="AP10" s="32">
        <f t="shared" si="7"/>
        <v>0.14000000000000001</v>
      </c>
      <c r="AQ10" s="34"/>
      <c r="AR10" s="32">
        <f t="shared" si="8"/>
        <v>0</v>
      </c>
      <c r="AS10" s="37"/>
      <c r="AT10" s="34"/>
      <c r="AU10" s="32">
        <f t="shared" si="9"/>
        <v>0</v>
      </c>
      <c r="AV10" s="32">
        <f t="shared" si="10"/>
        <v>0.14000000000000001</v>
      </c>
      <c r="AW10" s="35">
        <f t="shared" si="11"/>
        <v>1.79</v>
      </c>
      <c r="AX10" s="41">
        <f t="shared" si="12"/>
        <v>0.30890000000000001</v>
      </c>
      <c r="AY10" s="6">
        <v>2.59</v>
      </c>
      <c r="AZ10" s="5">
        <v>2400</v>
      </c>
      <c r="BA10" s="32">
        <f t="shared" si="13"/>
        <v>4296</v>
      </c>
      <c r="BB10" s="32">
        <f t="shared" si="14"/>
        <v>6216</v>
      </c>
    </row>
    <row r="11" spans="1:54" ht="33" customHeight="1">
      <c r="A11" s="39">
        <v>17</v>
      </c>
      <c r="B11" s="40"/>
      <c r="C11" s="40"/>
      <c r="D11" s="40"/>
      <c r="E11" s="25" t="s">
        <v>4</v>
      </c>
      <c r="F11" s="25" t="s">
        <v>5</v>
      </c>
      <c r="G11" s="25" t="s">
        <v>52</v>
      </c>
      <c r="H11" s="26" t="s">
        <v>78</v>
      </c>
      <c r="I11" s="25" t="s">
        <v>76</v>
      </c>
      <c r="J11" s="25" t="s">
        <v>61</v>
      </c>
      <c r="K11" s="40" t="s">
        <v>80</v>
      </c>
      <c r="L11" s="24" t="s">
        <v>62</v>
      </c>
      <c r="M11" s="27" t="s">
        <v>67</v>
      </c>
      <c r="N11" s="25" t="s">
        <v>72</v>
      </c>
      <c r="O11" s="25"/>
      <c r="P11" s="58" t="s">
        <v>90</v>
      </c>
      <c r="Q11" s="40"/>
      <c r="R11" s="40"/>
      <c r="S11" s="25" t="s">
        <v>7</v>
      </c>
      <c r="T11" s="51">
        <v>0.94</v>
      </c>
      <c r="U11" s="46">
        <v>0.97</v>
      </c>
      <c r="V11" s="25" t="s">
        <v>3</v>
      </c>
      <c r="W11" s="49">
        <v>25</v>
      </c>
      <c r="X11" s="49">
        <v>16.5</v>
      </c>
      <c r="Y11" s="49">
        <v>24</v>
      </c>
      <c r="Z11" s="29">
        <v>2</v>
      </c>
      <c r="AA11" s="28">
        <v>8</v>
      </c>
      <c r="AB11" s="57">
        <f t="shared" si="0"/>
        <v>9.9000000000000008E-3</v>
      </c>
      <c r="AC11" s="29">
        <v>56</v>
      </c>
      <c r="AD11" s="30">
        <f t="shared" si="1"/>
        <v>45253</v>
      </c>
      <c r="AE11" s="31">
        <v>3500</v>
      </c>
      <c r="AF11" s="35">
        <f t="shared" si="2"/>
        <v>0.08</v>
      </c>
      <c r="AG11" s="44" t="s">
        <v>75</v>
      </c>
      <c r="AH11" s="45">
        <v>0.41399999999999998</v>
      </c>
      <c r="AI11" s="32">
        <f t="shared" si="3"/>
        <v>0.4</v>
      </c>
      <c r="AJ11" s="32">
        <f t="shared" si="4"/>
        <v>1.45</v>
      </c>
      <c r="AK11" s="34"/>
      <c r="AL11" s="35">
        <f t="shared" si="5"/>
        <v>0</v>
      </c>
      <c r="AM11" s="34"/>
      <c r="AN11" s="35">
        <f t="shared" si="6"/>
        <v>0</v>
      </c>
      <c r="AO11" s="34">
        <v>5.5E-2</v>
      </c>
      <c r="AP11" s="32">
        <f t="shared" si="7"/>
        <v>0.14000000000000001</v>
      </c>
      <c r="AQ11" s="34"/>
      <c r="AR11" s="32">
        <f t="shared" si="8"/>
        <v>0</v>
      </c>
      <c r="AS11" s="37"/>
      <c r="AT11" s="34"/>
      <c r="AU11" s="32">
        <f t="shared" si="9"/>
        <v>0</v>
      </c>
      <c r="AV11" s="32">
        <f t="shared" si="10"/>
        <v>0.14000000000000001</v>
      </c>
      <c r="AW11" s="35">
        <f t="shared" si="11"/>
        <v>1.59</v>
      </c>
      <c r="AX11" s="41">
        <f t="shared" si="12"/>
        <v>0.3861</v>
      </c>
      <c r="AY11" s="6">
        <v>2.59</v>
      </c>
      <c r="AZ11" s="5">
        <v>2200</v>
      </c>
      <c r="BA11" s="32">
        <f t="shared" si="13"/>
        <v>3498</v>
      </c>
      <c r="BB11" s="32">
        <f t="shared" si="14"/>
        <v>5698</v>
      </c>
    </row>
    <row r="12" spans="1:54" ht="33" customHeight="1">
      <c r="A12" s="39">
        <v>19</v>
      </c>
      <c r="B12" s="40"/>
      <c r="C12" s="40"/>
      <c r="D12" s="40"/>
      <c r="E12" s="25" t="s">
        <v>4</v>
      </c>
      <c r="F12" s="25" t="s">
        <v>5</v>
      </c>
      <c r="G12" s="25" t="s">
        <v>52</v>
      </c>
      <c r="H12" s="26" t="s">
        <v>78</v>
      </c>
      <c r="I12" s="25" t="s">
        <v>76</v>
      </c>
      <c r="J12" s="25" t="s">
        <v>61</v>
      </c>
      <c r="K12" s="40" t="s">
        <v>80</v>
      </c>
      <c r="L12" s="24" t="s">
        <v>62</v>
      </c>
      <c r="M12" s="27" t="s">
        <v>68</v>
      </c>
      <c r="N12" s="25" t="s">
        <v>70</v>
      </c>
      <c r="O12" s="25"/>
      <c r="P12" s="58" t="s">
        <v>91</v>
      </c>
      <c r="Q12" s="40"/>
      <c r="R12" s="40"/>
      <c r="S12" s="25" t="s">
        <v>7</v>
      </c>
      <c r="T12" s="51">
        <v>0.94</v>
      </c>
      <c r="U12" s="46">
        <v>0.97</v>
      </c>
      <c r="V12" s="25" t="s">
        <v>3</v>
      </c>
      <c r="W12" s="49">
        <v>25</v>
      </c>
      <c r="X12" s="49">
        <v>16.5</v>
      </c>
      <c r="Y12" s="49">
        <v>26</v>
      </c>
      <c r="Z12" s="29">
        <v>2</v>
      </c>
      <c r="AA12" s="28">
        <v>8</v>
      </c>
      <c r="AB12" s="57">
        <f t="shared" si="0"/>
        <v>1.0699999999999999E-2</v>
      </c>
      <c r="AC12" s="29">
        <v>56</v>
      </c>
      <c r="AD12" s="30">
        <f t="shared" si="1"/>
        <v>41869</v>
      </c>
      <c r="AE12" s="31">
        <v>3500</v>
      </c>
      <c r="AF12" s="35">
        <f t="shared" si="2"/>
        <v>0.08</v>
      </c>
      <c r="AG12" s="44" t="s">
        <v>75</v>
      </c>
      <c r="AH12" s="45">
        <v>0.41399999999999998</v>
      </c>
      <c r="AI12" s="32">
        <f t="shared" si="3"/>
        <v>0.4</v>
      </c>
      <c r="AJ12" s="32">
        <f t="shared" si="4"/>
        <v>1.45</v>
      </c>
      <c r="AK12" s="34"/>
      <c r="AL12" s="35">
        <f t="shared" si="5"/>
        <v>0</v>
      </c>
      <c r="AM12" s="34"/>
      <c r="AN12" s="35">
        <f t="shared" si="6"/>
        <v>0</v>
      </c>
      <c r="AO12" s="34">
        <v>5.5E-2</v>
      </c>
      <c r="AP12" s="32">
        <f t="shared" si="7"/>
        <v>0.17</v>
      </c>
      <c r="AQ12" s="34"/>
      <c r="AR12" s="32">
        <f t="shared" si="8"/>
        <v>0</v>
      </c>
      <c r="AS12" s="37"/>
      <c r="AT12" s="34"/>
      <c r="AU12" s="32">
        <f t="shared" si="9"/>
        <v>0</v>
      </c>
      <c r="AV12" s="32">
        <f t="shared" si="10"/>
        <v>0.17</v>
      </c>
      <c r="AW12" s="35">
        <f t="shared" si="11"/>
        <v>1.62</v>
      </c>
      <c r="AX12" s="41">
        <f t="shared" si="12"/>
        <v>0.46529999999999999</v>
      </c>
      <c r="AY12" s="6">
        <v>3.03</v>
      </c>
      <c r="AZ12" s="5">
        <v>2000</v>
      </c>
      <c r="BA12" s="32">
        <f t="shared" si="13"/>
        <v>3240</v>
      </c>
      <c r="BB12" s="32">
        <f t="shared" si="14"/>
        <v>6060</v>
      </c>
    </row>
  </sheetData>
  <sheetProtection insertRows="0" deleteRows="0" sort="0"/>
  <protectedRanges>
    <protectedRange sqref="AF2 AF3:AH3 M13:AY219 AG6:AH6 AF4:AF8 A13:K219 A9:J12 A2:O8 L9:O12 Q2:S12 AZ3:AZ12 AB2:AD12 AI2:AX12 W3:Y12 U2:V12 AF9:AH12" name="Range1"/>
    <protectedRange sqref="AG2:AH2 AG4:AH5 AG7:AH8" name="Range1_4"/>
    <protectedRange sqref="AZ2" name="Range1_6"/>
    <protectedRange sqref="L13:L255" name="Range1_1"/>
    <protectedRange sqref="K9:K12" name="Range1_3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E2:E12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S2:S12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V2:V12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F2:F12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2025-10-28T04:56:47Z</dcterms:modified>
</cp:coreProperties>
</file>