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9" i="1" l="1"/>
  <c r="BE31" i="1" l="1"/>
  <c r="BA31" i="1"/>
  <c r="AX31" i="1" s="1"/>
  <c r="AT31" i="1"/>
  <c r="AQ31" i="1"/>
  <c r="AO31" i="1"/>
  <c r="AM31" i="1"/>
  <c r="AJ31" i="1"/>
  <c r="AD31" i="1"/>
  <c r="AE31" i="1" s="1"/>
  <c r="AG31" i="1" s="1"/>
  <c r="AK31" i="1" s="1"/>
  <c r="S31" i="1"/>
  <c r="U31" i="1" s="1"/>
  <c r="BE30" i="1"/>
  <c r="BA30" i="1"/>
  <c r="AX30" i="1" s="1"/>
  <c r="AT30" i="1"/>
  <c r="AQ30" i="1"/>
  <c r="AO30" i="1"/>
  <c r="AM30" i="1"/>
  <c r="AJ30" i="1"/>
  <c r="AD30" i="1"/>
  <c r="AE30" i="1" s="1"/>
  <c r="AG30" i="1" s="1"/>
  <c r="S30" i="1"/>
  <c r="U30" i="1" s="1"/>
  <c r="BE29" i="1"/>
  <c r="BA29" i="1"/>
  <c r="AX29" i="1" s="1"/>
  <c r="AT29" i="1"/>
  <c r="AQ29" i="1"/>
  <c r="AO29" i="1"/>
  <c r="AM29" i="1"/>
  <c r="AJ29" i="1"/>
  <c r="AD29" i="1"/>
  <c r="AE29" i="1" s="1"/>
  <c r="AG29" i="1" s="1"/>
  <c r="S29" i="1"/>
  <c r="U29" i="1" s="1"/>
  <c r="BE28" i="1"/>
  <c r="BA28" i="1"/>
  <c r="AX28" i="1" s="1"/>
  <c r="AT28" i="1"/>
  <c r="AQ28" i="1"/>
  <c r="AO28" i="1"/>
  <c r="AM28" i="1"/>
  <c r="AJ28" i="1"/>
  <c r="AD28" i="1"/>
  <c r="AE28" i="1" s="1"/>
  <c r="AG28" i="1" s="1"/>
  <c r="S28" i="1"/>
  <c r="U28" i="1" s="1"/>
  <c r="BE27" i="1"/>
  <c r="BA27" i="1"/>
  <c r="AX27" i="1" s="1"/>
  <c r="AT27" i="1"/>
  <c r="AQ27" i="1"/>
  <c r="AO27" i="1"/>
  <c r="AM27" i="1"/>
  <c r="AJ27" i="1"/>
  <c r="AD27" i="1"/>
  <c r="AE27" i="1" s="1"/>
  <c r="AG27" i="1" s="1"/>
  <c r="S27" i="1"/>
  <c r="U27" i="1" s="1"/>
  <c r="BE26" i="1"/>
  <c r="BA26" i="1"/>
  <c r="AX26" i="1" s="1"/>
  <c r="AT26" i="1"/>
  <c r="AQ26" i="1"/>
  <c r="AO26" i="1"/>
  <c r="AM26" i="1"/>
  <c r="AJ26" i="1"/>
  <c r="AD26" i="1"/>
  <c r="AE26" i="1" s="1"/>
  <c r="AG26" i="1" s="1"/>
  <c r="S26" i="1"/>
  <c r="U26" i="1" s="1"/>
  <c r="BE25" i="1"/>
  <c r="BA25" i="1"/>
  <c r="AX25" i="1" s="1"/>
  <c r="AT25" i="1"/>
  <c r="AQ25" i="1"/>
  <c r="AO25" i="1"/>
  <c r="AM25" i="1"/>
  <c r="AJ25" i="1"/>
  <c r="AD25" i="1"/>
  <c r="AE25" i="1" s="1"/>
  <c r="AG25" i="1" s="1"/>
  <c r="S25" i="1"/>
  <c r="U25" i="1" s="1"/>
  <c r="BE24" i="1"/>
  <c r="BA24" i="1"/>
  <c r="AX24" i="1" s="1"/>
  <c r="AT24" i="1"/>
  <c r="AQ24" i="1"/>
  <c r="AO24" i="1"/>
  <c r="AM24" i="1"/>
  <c r="AJ24" i="1"/>
  <c r="AD24" i="1"/>
  <c r="AE24" i="1" s="1"/>
  <c r="AG24" i="1" s="1"/>
  <c r="S24" i="1"/>
  <c r="U24" i="1" s="1"/>
  <c r="BE23" i="1"/>
  <c r="BA23" i="1"/>
  <c r="AX23" i="1" s="1"/>
  <c r="AT23" i="1"/>
  <c r="AQ23" i="1"/>
  <c r="AO23" i="1"/>
  <c r="AM23" i="1"/>
  <c r="AJ23" i="1"/>
  <c r="AD23" i="1"/>
  <c r="AE23" i="1" s="1"/>
  <c r="AG23" i="1" s="1"/>
  <c r="AK23" i="1" s="1"/>
  <c r="S23" i="1"/>
  <c r="U23" i="1" s="1"/>
  <c r="BE22" i="1"/>
  <c r="BA22" i="1"/>
  <c r="AX22" i="1" s="1"/>
  <c r="AT22" i="1"/>
  <c r="AQ22" i="1"/>
  <c r="AO22" i="1"/>
  <c r="AM22" i="1"/>
  <c r="AJ22" i="1"/>
  <c r="AD22" i="1"/>
  <c r="AE22" i="1" s="1"/>
  <c r="AG22" i="1" s="1"/>
  <c r="S22" i="1"/>
  <c r="U22" i="1" s="1"/>
  <c r="BE21" i="1"/>
  <c r="BA21" i="1"/>
  <c r="AX21" i="1" s="1"/>
  <c r="AT21" i="1"/>
  <c r="AQ21" i="1"/>
  <c r="AO21" i="1"/>
  <c r="AM21" i="1"/>
  <c r="AJ21" i="1"/>
  <c r="AD21" i="1"/>
  <c r="AE21" i="1" s="1"/>
  <c r="AG21" i="1" s="1"/>
  <c r="S21" i="1"/>
  <c r="U21" i="1" s="1"/>
  <c r="BE20" i="1"/>
  <c r="BA20" i="1"/>
  <c r="AX20" i="1" s="1"/>
  <c r="AT20" i="1"/>
  <c r="AQ20" i="1"/>
  <c r="AO20" i="1"/>
  <c r="AM20" i="1"/>
  <c r="AJ20" i="1"/>
  <c r="AD20" i="1"/>
  <c r="AE20" i="1" s="1"/>
  <c r="AG20" i="1" s="1"/>
  <c r="S20" i="1"/>
  <c r="U20" i="1" s="1"/>
  <c r="BE19" i="1"/>
  <c r="BA19" i="1"/>
  <c r="AX19" i="1" s="1"/>
  <c r="AT19" i="1"/>
  <c r="AQ19" i="1"/>
  <c r="AO19" i="1"/>
  <c r="AM19" i="1"/>
  <c r="AJ19" i="1"/>
  <c r="AD19" i="1"/>
  <c r="AE19" i="1" s="1"/>
  <c r="AG19" i="1" s="1"/>
  <c r="S19" i="1"/>
  <c r="U19" i="1" s="1"/>
  <c r="BE18" i="1"/>
  <c r="BA18" i="1"/>
  <c r="AX18" i="1" s="1"/>
  <c r="AT18" i="1"/>
  <c r="AQ18" i="1"/>
  <c r="AO18" i="1"/>
  <c r="AM18" i="1"/>
  <c r="AJ18" i="1"/>
  <c r="AD18" i="1"/>
  <c r="AE18" i="1" s="1"/>
  <c r="AG18" i="1" s="1"/>
  <c r="S18" i="1"/>
  <c r="U18" i="1" s="1"/>
  <c r="BE17" i="1"/>
  <c r="BA17" i="1"/>
  <c r="AX17" i="1" s="1"/>
  <c r="AT17" i="1"/>
  <c r="AQ17" i="1"/>
  <c r="AO17" i="1"/>
  <c r="AM17" i="1"/>
  <c r="AJ17" i="1"/>
  <c r="AD17" i="1"/>
  <c r="AE17" i="1" s="1"/>
  <c r="AG17" i="1" s="1"/>
  <c r="S17" i="1"/>
  <c r="U17" i="1" s="1"/>
  <c r="BE16" i="1"/>
  <c r="BA16" i="1"/>
  <c r="AX16" i="1" s="1"/>
  <c r="AT16" i="1"/>
  <c r="AQ16" i="1"/>
  <c r="AO16" i="1"/>
  <c r="AM16" i="1"/>
  <c r="AJ16" i="1"/>
  <c r="AD16" i="1"/>
  <c r="AE16" i="1" s="1"/>
  <c r="AG16" i="1" s="1"/>
  <c r="S16" i="1"/>
  <c r="U16" i="1" s="1"/>
  <c r="BE15" i="1"/>
  <c r="BA15" i="1"/>
  <c r="AX15" i="1" s="1"/>
  <c r="AT15" i="1"/>
  <c r="AQ15" i="1"/>
  <c r="AO15" i="1"/>
  <c r="AM15" i="1"/>
  <c r="AJ15" i="1"/>
  <c r="AD15" i="1"/>
  <c r="AE15" i="1" s="1"/>
  <c r="AG15" i="1" s="1"/>
  <c r="AK15" i="1" s="1"/>
  <c r="S15" i="1"/>
  <c r="U15" i="1" s="1"/>
  <c r="BE14" i="1"/>
  <c r="BA14" i="1"/>
  <c r="AX14" i="1" s="1"/>
  <c r="AT14" i="1"/>
  <c r="AQ14" i="1"/>
  <c r="AO14" i="1"/>
  <c r="AM14" i="1"/>
  <c r="AJ14" i="1"/>
  <c r="AD14" i="1"/>
  <c r="AE14" i="1" s="1"/>
  <c r="AG14" i="1" s="1"/>
  <c r="S14" i="1"/>
  <c r="U14" i="1" s="1"/>
  <c r="BE13" i="1"/>
  <c r="BA13" i="1"/>
  <c r="AX13" i="1" s="1"/>
  <c r="AT13" i="1"/>
  <c r="AQ13" i="1"/>
  <c r="AO13" i="1"/>
  <c r="AM13" i="1"/>
  <c r="AJ13" i="1"/>
  <c r="AD13" i="1"/>
  <c r="AE13" i="1" s="1"/>
  <c r="AG13" i="1" s="1"/>
  <c r="S13" i="1"/>
  <c r="U13" i="1" s="1"/>
  <c r="BE12" i="1"/>
  <c r="BA12" i="1"/>
  <c r="AX12" i="1" s="1"/>
  <c r="AT12" i="1"/>
  <c r="AQ12" i="1"/>
  <c r="AO12" i="1"/>
  <c r="AM12" i="1"/>
  <c r="AJ12" i="1"/>
  <c r="AD12" i="1"/>
  <c r="AE12" i="1" s="1"/>
  <c r="AG12" i="1" s="1"/>
  <c r="S12" i="1"/>
  <c r="U12" i="1" s="1"/>
  <c r="BE11" i="1"/>
  <c r="BA11" i="1"/>
  <c r="AX11" i="1" s="1"/>
  <c r="AT11" i="1"/>
  <c r="AQ11" i="1"/>
  <c r="AO11" i="1"/>
  <c r="AM11" i="1"/>
  <c r="AJ11" i="1"/>
  <c r="AD11" i="1"/>
  <c r="AE11" i="1" s="1"/>
  <c r="AG11" i="1" s="1"/>
  <c r="S11" i="1"/>
  <c r="U11" i="1" s="1"/>
  <c r="BE10" i="1"/>
  <c r="BA10" i="1"/>
  <c r="AX10" i="1" s="1"/>
  <c r="AT10" i="1"/>
  <c r="AQ10" i="1"/>
  <c r="AO10" i="1"/>
  <c r="AM10" i="1"/>
  <c r="AJ10" i="1"/>
  <c r="AD10" i="1"/>
  <c r="AE10" i="1" s="1"/>
  <c r="AG10" i="1" s="1"/>
  <c r="S10" i="1"/>
  <c r="U10" i="1" s="1"/>
  <c r="BE9" i="1"/>
  <c r="BA9" i="1"/>
  <c r="AX9" i="1" s="1"/>
  <c r="AT9" i="1"/>
  <c r="AQ9" i="1"/>
  <c r="AO9" i="1"/>
  <c r="AM9" i="1"/>
  <c r="AJ9" i="1"/>
  <c r="AD9" i="1"/>
  <c r="AE9" i="1" s="1"/>
  <c r="AG9" i="1" s="1"/>
  <c r="S9" i="1"/>
  <c r="U9" i="1" s="1"/>
  <c r="BE8" i="1"/>
  <c r="BA8" i="1"/>
  <c r="AX8" i="1" s="1"/>
  <c r="AT8" i="1"/>
  <c r="AQ8" i="1"/>
  <c r="AO8" i="1"/>
  <c r="AM8" i="1"/>
  <c r="AJ8" i="1"/>
  <c r="AD8" i="1"/>
  <c r="AE8" i="1" s="1"/>
  <c r="AG8" i="1" s="1"/>
  <c r="S8" i="1"/>
  <c r="U8" i="1" s="1"/>
  <c r="BE7" i="1"/>
  <c r="BA7" i="1"/>
  <c r="AX7" i="1" s="1"/>
  <c r="AT7" i="1"/>
  <c r="AQ7" i="1"/>
  <c r="AO7" i="1"/>
  <c r="AM7" i="1"/>
  <c r="AJ7" i="1"/>
  <c r="AD7" i="1"/>
  <c r="AE7" i="1" s="1"/>
  <c r="AG7" i="1" s="1"/>
  <c r="S7" i="1"/>
  <c r="U7" i="1" s="1"/>
  <c r="BE6" i="1"/>
  <c r="BA6" i="1"/>
  <c r="AX6" i="1" s="1"/>
  <c r="AT6" i="1"/>
  <c r="AQ6" i="1"/>
  <c r="AO6" i="1"/>
  <c r="AM6" i="1"/>
  <c r="AJ6" i="1"/>
  <c r="AD6" i="1"/>
  <c r="AE6" i="1" s="1"/>
  <c r="AG6" i="1" s="1"/>
  <c r="S6" i="1"/>
  <c r="U6" i="1" s="1"/>
  <c r="BE5" i="1"/>
  <c r="BA5" i="1"/>
  <c r="AX5" i="1" s="1"/>
  <c r="AT5" i="1"/>
  <c r="AQ5" i="1"/>
  <c r="AO5" i="1"/>
  <c r="AM5" i="1"/>
  <c r="AJ5" i="1"/>
  <c r="AD5" i="1"/>
  <c r="AE5" i="1" s="1"/>
  <c r="AG5" i="1" s="1"/>
  <c r="S5" i="1"/>
  <c r="U5" i="1" s="1"/>
  <c r="BE4" i="1"/>
  <c r="BA4" i="1"/>
  <c r="AX4" i="1" s="1"/>
  <c r="AT4" i="1"/>
  <c r="AQ4" i="1"/>
  <c r="AO4" i="1"/>
  <c r="AM4" i="1"/>
  <c r="AJ4" i="1"/>
  <c r="AD4" i="1"/>
  <c r="AE4" i="1" s="1"/>
  <c r="AG4" i="1" s="1"/>
  <c r="S4" i="1"/>
  <c r="U4" i="1" s="1"/>
  <c r="BE3" i="1"/>
  <c r="BA3" i="1"/>
  <c r="AX3" i="1" s="1"/>
  <c r="AT3" i="1"/>
  <c r="AQ3" i="1"/>
  <c r="AO3" i="1"/>
  <c r="AM3" i="1"/>
  <c r="AJ3" i="1"/>
  <c r="AD3" i="1"/>
  <c r="AE3" i="1" s="1"/>
  <c r="AG3" i="1" s="1"/>
  <c r="S3" i="1"/>
  <c r="U3" i="1" s="1"/>
  <c r="BE2" i="1"/>
  <c r="BA2" i="1"/>
  <c r="AX2" i="1" s="1"/>
  <c r="AT2" i="1"/>
  <c r="AQ2" i="1"/>
  <c r="AO2" i="1"/>
  <c r="AM2" i="1"/>
  <c r="AJ2" i="1"/>
  <c r="AD2" i="1"/>
  <c r="AE2" i="1" s="1"/>
  <c r="AG2" i="1" s="1"/>
  <c r="S2" i="1"/>
  <c r="U2" i="1" s="1"/>
  <c r="AK21" i="1" l="1"/>
  <c r="AU31" i="1"/>
  <c r="AV31" i="1" s="1"/>
  <c r="AK9" i="1"/>
  <c r="AK11" i="1"/>
  <c r="AK29" i="1"/>
  <c r="AK8" i="1"/>
  <c r="AK12" i="1"/>
  <c r="AK3" i="1"/>
  <c r="AK20" i="1"/>
  <c r="AK24" i="1"/>
  <c r="AK17" i="1"/>
  <c r="AK28" i="1"/>
  <c r="AU4" i="1"/>
  <c r="AU7" i="1"/>
  <c r="AU19" i="1"/>
  <c r="AU30" i="1"/>
  <c r="AK2" i="1"/>
  <c r="AK5" i="1"/>
  <c r="AU6" i="1"/>
  <c r="AU18" i="1"/>
  <c r="AK25" i="1"/>
  <c r="AU29" i="1"/>
  <c r="AU3" i="1"/>
  <c r="AK4" i="1"/>
  <c r="AK7" i="1"/>
  <c r="AU8" i="1"/>
  <c r="AK10" i="1"/>
  <c r="AK13" i="1"/>
  <c r="AK16" i="1"/>
  <c r="AU17" i="1"/>
  <c r="AK19" i="1"/>
  <c r="AU20" i="1"/>
  <c r="AK22" i="1"/>
  <c r="AK27" i="1"/>
  <c r="AK30" i="1"/>
  <c r="AU5" i="1"/>
  <c r="AU14" i="1"/>
  <c r="AV14" i="1" s="1"/>
  <c r="AU15" i="1"/>
  <c r="AV15" i="1" s="1"/>
  <c r="AU16" i="1"/>
  <c r="AU26" i="1"/>
  <c r="AU27" i="1"/>
  <c r="AU28" i="1"/>
  <c r="AK6" i="1"/>
  <c r="AU13" i="1"/>
  <c r="AK18" i="1"/>
  <c r="AV18" i="1" s="1"/>
  <c r="AU25" i="1"/>
  <c r="AU9" i="1"/>
  <c r="AU10" i="1"/>
  <c r="AU11" i="1"/>
  <c r="AV11" i="1" s="1"/>
  <c r="AU12" i="1"/>
  <c r="AV12" i="1" s="1"/>
  <c r="AK14" i="1"/>
  <c r="AU21" i="1"/>
  <c r="AU22" i="1"/>
  <c r="AU23" i="1"/>
  <c r="AV23" i="1" s="1"/>
  <c r="AU24" i="1"/>
  <c r="AK26" i="1"/>
  <c r="AV8" i="1"/>
  <c r="AV19" i="1"/>
  <c r="AU2" i="1"/>
  <c r="AV21" i="1" l="1"/>
  <c r="AV28" i="1"/>
  <c r="AV27" i="1"/>
  <c r="AW27" i="1" s="1"/>
  <c r="AV29" i="1"/>
  <c r="BD29" i="1" s="1"/>
  <c r="AV5" i="1"/>
  <c r="AW5" i="1" s="1"/>
  <c r="AV7" i="1"/>
  <c r="AV9" i="1"/>
  <c r="AW9" i="1" s="1"/>
  <c r="AV20" i="1"/>
  <c r="AW20" i="1" s="1"/>
  <c r="AV26" i="1"/>
  <c r="AW26" i="1" s="1"/>
  <c r="AV3" i="1"/>
  <c r="AW3" i="1" s="1"/>
  <c r="AV17" i="1"/>
  <c r="BD17" i="1" s="1"/>
  <c r="AV10" i="1"/>
  <c r="BD10" i="1" s="1"/>
  <c r="AV4" i="1"/>
  <c r="BD4" i="1" s="1"/>
  <c r="AV24" i="1"/>
  <c r="BD24" i="1" s="1"/>
  <c r="AV6" i="1"/>
  <c r="AW6" i="1" s="1"/>
  <c r="AV30" i="1"/>
  <c r="AW30" i="1" s="1"/>
  <c r="AV2" i="1"/>
  <c r="BD2" i="1" s="1"/>
  <c r="AV16" i="1"/>
  <c r="BD16" i="1" s="1"/>
  <c r="AV25" i="1"/>
  <c r="AW25" i="1" s="1"/>
  <c r="AV22" i="1"/>
  <c r="BD22" i="1" s="1"/>
  <c r="AV13" i="1"/>
  <c r="BD13" i="1" s="1"/>
  <c r="BD21" i="1"/>
  <c r="AW21" i="1"/>
  <c r="AW23" i="1"/>
  <c r="BD23" i="1"/>
  <c r="BD12" i="1"/>
  <c r="AW12" i="1"/>
  <c r="AW11" i="1"/>
  <c r="BD11" i="1"/>
  <c r="BD9" i="1"/>
  <c r="BD27" i="1"/>
  <c r="BD18" i="1"/>
  <c r="AW18" i="1"/>
  <c r="BD26" i="1"/>
  <c r="BD8" i="1"/>
  <c r="AW8" i="1"/>
  <c r="BD14" i="1"/>
  <c r="AW14" i="1"/>
  <c r="BD5" i="1"/>
  <c r="BD28" i="1"/>
  <c r="AW28" i="1"/>
  <c r="BD15" i="1"/>
  <c r="AW15" i="1"/>
  <c r="BD3" i="1"/>
  <c r="BD31" i="1"/>
  <c r="AW31" i="1"/>
  <c r="BD19" i="1"/>
  <c r="AW19" i="1"/>
  <c r="BD7" i="1"/>
  <c r="AW7" i="1"/>
  <c r="BD6" i="1"/>
  <c r="BD20" i="1" l="1"/>
  <c r="AW17" i="1"/>
  <c r="BD25" i="1"/>
  <c r="AW4" i="1"/>
  <c r="AW29" i="1"/>
  <c r="BD30" i="1"/>
  <c r="AW10" i="1"/>
  <c r="AW16" i="1"/>
  <c r="AW2" i="1"/>
  <c r="AW24" i="1"/>
  <c r="AW13" i="1"/>
  <c r="AW2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<sst xmlns="http://schemas.openxmlformats.org/spreadsheetml/2006/main" count="411" uniqueCount="214">
  <si>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</si>
  <si>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</si>
  <si>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</si>
  <si>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</si>
  <si>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</si>
  <si>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</si>
  <si>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</si>
  <si>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</si>
  <si>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</si>
  <si>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</si>
  <si>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</si>
  <si>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</si>
  <si>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</si>
  <si>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</si>
  <si>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</si>
  <si>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</si>
  <si>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</si>
  <si>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</si>
  <si>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</si>
  <si>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</si>
  <si>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</si>
  <si>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</si>
  <si>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</si>
  <si>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</si>
  <si>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</si>
  <si>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</si>
  <si>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</si>
  <si>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</si>
  <si>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</si>
  <si>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</si>
  <si>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</si>
  <si>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</si>
  <si>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</si>
  <si>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</si>
  <si>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</si>
  <si>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</si>
  <si>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</si>
  <si>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</si>
  <si>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</si>
  <si>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</si>
  <si>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</si>
  <si>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</si>
  <si>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</si>
  <si>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</si>
  <si>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</si>
  <si>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</si>
  <si>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</si>
  <si>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</si>
  <si>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</si>
  <si>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</si>
  <si>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</si>
  <si>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</si>
  <si>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</si>
  <si>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</si>
  <si>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</si>
  <si>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</si>
  <si>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</si>
  <si>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</si>
  <si>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 xml:space="preserve">Louisa </t>
    <phoneticPr fontId="1" type="noConversion"/>
  </si>
  <si>
    <t>100% Polyester Hanging Print Quilt Set</t>
    <phoneticPr fontId="1" type="noConversion"/>
  </si>
  <si>
    <t>Hanging 3pc Quilt Set</t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</si>
  <si>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</si>
  <si>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100% Polyester</t>
    <phoneticPr fontId="1" type="noConversion"/>
  </si>
  <si>
    <t>Twin:                                                66x86"/20x26+1/2"(1)</t>
  </si>
  <si>
    <t>SAGE BLUSH</t>
    <phoneticPr fontId="1" type="noConversion"/>
  </si>
  <si>
    <t>RS14-8564</t>
    <phoneticPr fontId="1" type="noConversion"/>
  </si>
  <si>
    <t>Set</t>
  </si>
  <si>
    <t>Normal</t>
  </si>
  <si>
    <t>9404.40.9022</t>
  </si>
  <si>
    <t xml:space="preserve">Louisa </t>
    <phoneticPr fontId="1" type="noConversion"/>
  </si>
  <si>
    <t>100% Polyester Hanging Print Quilt Set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</si>
  <si>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</si>
  <si>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100% Polyester</t>
    <phoneticPr fontId="1" type="noConversion"/>
  </si>
  <si>
    <t>Full/Queen: 86x86"/20x26+1/2"(2)</t>
  </si>
  <si>
    <t>SAGE BLUSH</t>
    <phoneticPr fontId="1" type="noConversion"/>
  </si>
  <si>
    <t>RS14-8565</t>
  </si>
  <si>
    <t xml:space="preserve">Louisa </t>
    <phoneticPr fontId="1" type="noConversion"/>
  </si>
  <si>
    <t>100% Polyester Hanging Print Quilt Set</t>
    <phoneticPr fontId="1" type="noConversion"/>
  </si>
  <si>
    <t>100% Polyester</t>
    <phoneticPr fontId="1" type="noConversion"/>
  </si>
  <si>
    <t>King: 
102x86"/20x36+1/2"(2)</t>
  </si>
  <si>
    <t>SAGE BLUSH</t>
    <phoneticPr fontId="1" type="noConversion"/>
  </si>
  <si>
    <t>RS14-8566</t>
  </si>
  <si>
    <t>Anna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</si>
  <si>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scallope edge</t>
    </r>
    <phoneticPr fontId="1" type="noConversion"/>
  </si>
  <si>
    <t>100% Polyester</t>
    <phoneticPr fontId="1" type="noConversion"/>
  </si>
  <si>
    <t>Twin:                                                66x86"/20x26+1.5"(1)</t>
  </si>
  <si>
    <t>RS14-8567</t>
  </si>
  <si>
    <t>Anna</t>
    <phoneticPr fontId="1" type="noConversion"/>
  </si>
  <si>
    <t>100% Polyester Hanging Print Quilt Set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</si>
  <si>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scallope edge</t>
    </r>
    <phoneticPr fontId="1" type="noConversion"/>
  </si>
  <si>
    <t>100% Polyester</t>
    <phoneticPr fontId="1" type="noConversion"/>
  </si>
  <si>
    <t>Full/Queen: 86x86"/20x26+1.5“(2)</t>
  </si>
  <si>
    <t>RS14-8568</t>
  </si>
  <si>
    <t>Anna</t>
    <phoneticPr fontId="1" type="noConversion"/>
  </si>
  <si>
    <t>100% Polyester Hanging Print Quilt Set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</si>
  <si>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scallope edge</t>
    </r>
    <phoneticPr fontId="1" type="noConversion"/>
  </si>
  <si>
    <t>100% Polyester</t>
    <phoneticPr fontId="1" type="noConversion"/>
  </si>
  <si>
    <t>King: 
102x86"/20x36+1.5"(2)</t>
  </si>
  <si>
    <t>RS14-8569</t>
  </si>
  <si>
    <t>Patchwork floral</t>
    <phoneticPr fontId="1" type="noConversion"/>
  </si>
  <si>
    <t>100% Polyester Hanging Print Quilt Set</t>
    <phoneticPr fontId="1" type="noConversion"/>
  </si>
  <si>
    <r>
      <t>Face&amp; Back: 85gsm microfiber disperse print  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</si>
  <si>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100% Polyester</t>
    <phoneticPr fontId="1" type="noConversion"/>
  </si>
  <si>
    <t>Full/Queen: 86x86"/20x26+1/2“(2)</t>
  </si>
  <si>
    <t>RS14-8570</t>
    <phoneticPr fontId="1" type="noConversion"/>
  </si>
  <si>
    <t>Patchwork floral</t>
    <phoneticPr fontId="1" type="noConversion"/>
  </si>
  <si>
    <t>100% Polyester</t>
    <phoneticPr fontId="1" type="noConversion"/>
  </si>
  <si>
    <t>King: 
102x86"/20x36+1/2”(2)</t>
  </si>
  <si>
    <t>RS14-8571</t>
  </si>
  <si>
    <t>Radhi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</si>
  <si>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eyelet ribbon</t>
    </r>
    <phoneticPr fontId="1" type="noConversion"/>
  </si>
  <si>
    <t>BLUE BLUSH</t>
    <phoneticPr fontId="1" type="noConversion"/>
  </si>
  <si>
    <t>RS14-8572</t>
  </si>
  <si>
    <t>Radhi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</si>
  <si>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eyelet ribbon</t>
    </r>
    <phoneticPr fontId="1" type="noConversion"/>
  </si>
  <si>
    <t>BLUE BLUSH</t>
    <phoneticPr fontId="1" type="noConversion"/>
  </si>
  <si>
    <t>RS14-8573</t>
  </si>
  <si>
    <t>GUINEVERE IRIS</t>
    <phoneticPr fontId="1" type="noConversion"/>
  </si>
  <si>
    <t>100% Polyester Hanging Print Quilt Set</t>
    <phoneticPr fontId="1" type="noConversion"/>
  </si>
  <si>
    <r>
      <t>Face&amp; Back: 85gsm microfiber disperse print , with ruffle edge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</si>
  <si>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Full/Queen: 86x86"+2.5"/20x26+2.5“(2)</t>
  </si>
  <si>
    <t>IRIS MULTI</t>
    <phoneticPr fontId="1" type="noConversion"/>
  </si>
  <si>
    <t>RS14-8574</t>
    <phoneticPr fontId="1" type="noConversion"/>
  </si>
  <si>
    <t>GUINEVERE IRIS</t>
    <phoneticPr fontId="1" type="noConversion"/>
  </si>
  <si>
    <t>100% Polyester Hanging Print Quilt Set</t>
    <phoneticPr fontId="1" type="noConversion"/>
  </si>
  <si>
    <r>
      <t>Face&amp; Back: 85gsm microfiber disperse print , with ruffle edge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</si>
  <si>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100% Polyester</t>
    <phoneticPr fontId="1" type="noConversion"/>
  </si>
  <si>
    <t>King: 
102x86"+2.5"/20x36+2.5”(2)</t>
  </si>
  <si>
    <t>IRIS MULTI</t>
    <phoneticPr fontId="1" type="noConversion"/>
  </si>
  <si>
    <t>RS14-8575</t>
  </si>
  <si>
    <t>Esme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</si>
  <si>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</si>
  <si>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Full/Queen: 86x86"/20x26+1.5"(2)</t>
  </si>
  <si>
    <t>INDIGO</t>
    <phoneticPr fontId="1" type="noConversion"/>
  </si>
  <si>
    <t>RS14-8576</t>
  </si>
  <si>
    <t>Esme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</si>
  <si>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</si>
  <si>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100% Polyester</t>
    <phoneticPr fontId="1" type="noConversion"/>
  </si>
  <si>
    <t>INDIGO</t>
    <phoneticPr fontId="1" type="noConversion"/>
  </si>
  <si>
    <t>RS14-8577</t>
  </si>
  <si>
    <t>Radhi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</si>
  <si>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eyelet ribbon</t>
    </r>
    <phoneticPr fontId="1" type="noConversion"/>
  </si>
  <si>
    <t>100% Polyester</t>
    <phoneticPr fontId="1" type="noConversion"/>
  </si>
  <si>
    <t>BLUE BLUSH</t>
    <phoneticPr fontId="1" type="noConversion"/>
  </si>
  <si>
    <t>RS14-8578</t>
    <phoneticPr fontId="1" type="noConversion"/>
  </si>
  <si>
    <t>Patchwork floral</t>
    <phoneticPr fontId="1" type="noConversion"/>
  </si>
  <si>
    <r>
      <t>Face&amp; Back: 85gsm microfiber disperse print  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</si>
  <si>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RS14-8579</t>
  </si>
  <si>
    <t>GUINEVERE IRIS</t>
    <phoneticPr fontId="1" type="noConversion"/>
  </si>
  <si>
    <r>
      <t>Face&amp; Back: 85gsm microfiber disperse print , with ruffle edge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</si>
  <si>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Twin:                                                66x86"+2.5"/20x26+2.5"(1)</t>
  </si>
  <si>
    <t>IRIS MULTI</t>
    <phoneticPr fontId="1" type="noConversion"/>
  </si>
  <si>
    <t>RS14-8580</t>
  </si>
  <si>
    <t>Esme</t>
    <phoneticPr fontId="1" type="noConversion"/>
  </si>
  <si>
    <t>INDIGO</t>
    <phoneticPr fontId="1" type="noConversion"/>
  </si>
  <si>
    <t>RS14-8581</t>
  </si>
  <si>
    <t>Coralie</t>
    <phoneticPr fontId="1" type="noConversion"/>
  </si>
  <si>
    <t>100% Polyester Hanging Embroidery Quilt Set</t>
    <phoneticPr fontId="1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</si>
  <si>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</si>
  <si>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Ice Blue</t>
    <phoneticPr fontId="1" type="noConversion"/>
  </si>
  <si>
    <t>RS14-8582</t>
    <phoneticPr fontId="1" type="noConversion"/>
  </si>
  <si>
    <t>Coralie</t>
    <phoneticPr fontId="1" type="noConversion"/>
  </si>
  <si>
    <t>100% Polyester Hanging Embroidery Quilt Set</t>
    <phoneticPr fontId="1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</si>
  <si>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</si>
  <si>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Ice Blue</t>
    <phoneticPr fontId="1" type="noConversion"/>
  </si>
  <si>
    <t>RS14-8583</t>
  </si>
  <si>
    <t>Iris</t>
    <phoneticPr fontId="1" type="noConversion"/>
  </si>
  <si>
    <t>100% Polyester Hanging Embroidery Quilt Set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</si>
  <si>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seersucker , embroidered. 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</si>
  <si>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Pink</t>
    <phoneticPr fontId="1" type="noConversion"/>
  </si>
  <si>
    <t>RS14-8584</t>
  </si>
  <si>
    <t>Iris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</si>
  <si>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seersucker , embroidered. 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</si>
  <si>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Pink</t>
    <phoneticPr fontId="1" type="noConversion"/>
  </si>
  <si>
    <t>RS14-8585</t>
  </si>
  <si>
    <t>Bow Ticking Stripe</t>
    <phoneticPr fontId="1" type="noConversion"/>
  </si>
  <si>
    <t xml:space="preserve">85gsm microfiber Prewashed ultra soft finish. Embroidered  with Ruffle edge. Stitch quilting. 180gsm Poly Fill. </t>
    <phoneticPr fontId="1" type="noConversion"/>
  </si>
  <si>
    <t>Full/Queen: 86x86"+2.5“/20x26+2.5"(2)</t>
  </si>
  <si>
    <t>Black</t>
    <phoneticPr fontId="1" type="noConversion"/>
  </si>
  <si>
    <t>RS14-8586</t>
    <phoneticPr fontId="1" type="noConversion"/>
  </si>
  <si>
    <t>Bow Ticking Stripe</t>
    <phoneticPr fontId="1" type="noConversion"/>
  </si>
  <si>
    <t>100% Polyester Hanging Embroidery Quilt Set</t>
    <phoneticPr fontId="1" type="noConversion"/>
  </si>
  <si>
    <t xml:space="preserve">85gsm microfiber Prewashed ultra soft finish. Embroidered  with Ruffle edge. Stitch quilting. 180gsm Poly Fill. </t>
    <phoneticPr fontId="1" type="noConversion"/>
  </si>
  <si>
    <t>King: 
102x86"+2.5“/20x36+2.5"(2)</t>
  </si>
  <si>
    <t>Black</t>
    <phoneticPr fontId="1" type="noConversion"/>
  </si>
  <si>
    <t>RS14-8587</t>
  </si>
  <si>
    <t>Mirabelle</t>
    <phoneticPr fontId="1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</si>
  <si>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solid, embroidered. With 2.5" ruffle.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</si>
  <si>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Pink</t>
    <phoneticPr fontId="1" type="noConversion"/>
  </si>
  <si>
    <t>RS14-8588</t>
  </si>
  <si>
    <t>Mirabelle</t>
    <phoneticPr fontId="1" type="noConversion"/>
  </si>
  <si>
    <t>100% Polyester Hanging Embroidery Quilt Set</t>
    <phoneticPr fontId="1" type="noConversion"/>
  </si>
  <si>
    <t>Pink</t>
    <phoneticPr fontId="1" type="noConversion"/>
  </si>
  <si>
    <t>RS14-8589</t>
  </si>
  <si>
    <t>Coralie</t>
    <phoneticPr fontId="1" type="noConversion"/>
  </si>
  <si>
    <t>100% Polyester Hanging Embroidery Quilt Set</t>
    <phoneticPr fontId="1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</si>
  <si>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</si>
  <si>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100% Polyester</t>
    <phoneticPr fontId="1" type="noConversion"/>
  </si>
  <si>
    <t>Ice Blue</t>
    <phoneticPr fontId="1" type="noConversion"/>
  </si>
  <si>
    <t>RS14-8590</t>
    <phoneticPr fontId="1" type="noConversion"/>
  </si>
  <si>
    <t>Iris</t>
    <phoneticPr fontId="1" type="noConversion"/>
  </si>
  <si>
    <t>100% Polyester Hanging Embroidery Quilt Set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</si>
  <si>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seersucker , embroidered. 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</si>
  <si>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RS14-8591</t>
  </si>
  <si>
    <t>Bow Ticking Stripe</t>
    <phoneticPr fontId="1" type="noConversion"/>
  </si>
  <si>
    <t xml:space="preserve">85gsm microfiber Prewashed ultra soft finish. Embroidered  with Ruffle edge. Stitch quilting. 180gsm Poly Fill. </t>
    <phoneticPr fontId="1" type="noConversion"/>
  </si>
  <si>
    <t>100% Polyester</t>
    <phoneticPr fontId="1" type="noConversion"/>
  </si>
  <si>
    <t>Twin:                                                66x86"/20x26+2.5"(1)</t>
  </si>
  <si>
    <t>Black</t>
    <phoneticPr fontId="1" type="noConversion"/>
  </si>
  <si>
    <t>RS14-8592</t>
  </si>
  <si>
    <t>Mirabelle</t>
    <phoneticPr fontId="1" type="noConversion"/>
  </si>
  <si>
    <t>100% Polyester Hanging Embroidery Quilt Set</t>
    <phoneticPr fontId="1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</si>
  <si>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solid, embroidered. With 2.5" ruffle.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</si>
  <si>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RS14-8593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</si>
</sst>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2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宋体"/>
      <family val="3"/>
      <charset val="134"/>
    </font>
    <font>
      <sz val="10"/>
      <color rgb="FF000000"/>
      <name val="Aptos"/>
      <family val="2"/>
    </font>
    <font>
      <b/>
      <sz val="10.5"/>
      <color rgb="FFFF0000"/>
      <name val="Aptos"/>
      <family val="2"/>
    </font>
    <font>
      <sz val="10.5"/>
      <color rgb="FF00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1" fontId="0" fillId="0" borderId="5" xfId="0" applyNumberFormat="1" applyBorder="1" applyAlignment="1">
      <alignment wrapText="1"/>
    </xf>
    <xf numFmtId="177" fontId="0" fillId="0" borderId="5" xfId="0" applyNumberFormat="1" applyBorder="1" applyAlignment="1">
      <alignment wrapText="1"/>
    </xf>
    <xf numFmtId="0" fontId="3" fillId="4" borderId="0" xfId="0" applyFont="1" applyFill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wrapText="1"/>
    </xf>
    <xf numFmtId="0" fontId="3" fillId="6" borderId="5" xfId="1" applyFont="1" applyFill="1" applyBorder="1" applyAlignment="1">
      <alignment horizontal="center" wrapText="1"/>
    </xf>
    <xf numFmtId="176" fontId="3" fillId="2" borderId="5" xfId="0" applyNumberFormat="1" applyFont="1" applyFill="1" applyBorder="1" applyAlignment="1">
      <alignment horizontal="center" wrapText="1"/>
    </xf>
    <xf numFmtId="2" fontId="3" fillId="2" borderId="5" xfId="0" applyNumberFormat="1" applyFont="1" applyFill="1" applyBorder="1" applyAlignment="1">
      <alignment horizontal="center" wrapText="1"/>
    </xf>
    <xf numFmtId="177" fontId="6" fillId="2" borderId="5" xfId="2" applyNumberFormat="1" applyFont="1" applyFill="1" applyBorder="1" applyAlignment="1">
      <alignment wrapText="1"/>
    </xf>
    <xf numFmtId="177" fontId="3" fillId="7" borderId="3" xfId="0" applyNumberFormat="1" applyFont="1" applyFill="1" applyBorder="1" applyAlignment="1">
      <alignment horizontal="center" wrapText="1"/>
    </xf>
    <xf numFmtId="177" fontId="3" fillId="2" borderId="5" xfId="0" applyNumberFormat="1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78" fontId="3" fillId="0" borderId="5" xfId="0" applyNumberFormat="1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center" wrapText="1"/>
    </xf>
    <xf numFmtId="1" fontId="3" fillId="0" borderId="5" xfId="0" applyNumberFormat="1" applyFont="1" applyBorder="1" applyAlignment="1">
      <alignment horizontal="center" wrapText="1"/>
    </xf>
    <xf numFmtId="179" fontId="6" fillId="0" borderId="5" xfId="2" applyNumberFormat="1" applyFont="1" applyBorder="1" applyAlignment="1">
      <alignment wrapText="1"/>
    </xf>
    <xf numFmtId="1" fontId="6" fillId="0" borderId="5" xfId="2" applyNumberFormat="1" applyFont="1" applyBorder="1" applyAlignment="1">
      <alignment wrapText="1"/>
    </xf>
    <xf numFmtId="177" fontId="6" fillId="0" borderId="5" xfId="2" applyNumberFormat="1" applyFont="1" applyBorder="1" applyAlignment="1">
      <alignment wrapText="1"/>
    </xf>
    <xf numFmtId="10" fontId="3" fillId="0" borderId="5" xfId="0" applyNumberFormat="1" applyFont="1" applyBorder="1" applyAlignment="1">
      <alignment horizontal="center" wrapText="1"/>
    </xf>
    <xf numFmtId="177" fontId="6" fillId="6" borderId="5" xfId="2" applyNumberFormat="1" applyFont="1" applyFill="1" applyBorder="1" applyAlignment="1">
      <alignment wrapText="1"/>
    </xf>
    <xf numFmtId="177" fontId="6" fillId="3" borderId="5" xfId="2" applyNumberFormat="1" applyFont="1" applyFill="1" applyBorder="1" applyAlignment="1">
      <alignment wrapText="1"/>
    </xf>
    <xf numFmtId="10" fontId="6" fillId="3" borderId="5" xfId="2" applyNumberFormat="1" applyFont="1" applyFill="1" applyBorder="1" applyAlignment="1">
      <alignment wrapText="1"/>
    </xf>
    <xf numFmtId="177" fontId="7" fillId="8" borderId="5" xfId="2" applyNumberFormat="1" applyFont="1" applyFill="1" applyBorder="1" applyAlignment="1">
      <alignment wrapText="1"/>
    </xf>
    <xf numFmtId="177" fontId="3" fillId="3" borderId="5" xfId="0" applyNumberFormat="1" applyFont="1" applyFill="1" applyBorder="1" applyAlignment="1">
      <alignment horizontal="center" wrapText="1"/>
    </xf>
    <xf numFmtId="177" fontId="3" fillId="0" borderId="5" xfId="0" applyNumberFormat="1" applyFont="1" applyBorder="1" applyAlignment="1">
      <alignment horizontal="center" wrapText="1"/>
    </xf>
    <xf numFmtId="14" fontId="0" fillId="0" borderId="0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5" xfId="1" applyBorder="1" applyAlignment="1">
      <alignment wrapText="1"/>
    </xf>
    <xf numFmtId="0" fontId="5" fillId="0" borderId="5" xfId="0" quotePrefix="1" applyFont="1" applyFill="1" applyBorder="1" applyAlignment="1">
      <alignment horizontal="left" wrapText="1"/>
    </xf>
    <xf numFmtId="176" fontId="0" fillId="0" borderId="5" xfId="0" applyNumberFormat="1" applyBorder="1" applyAlignment="1">
      <alignment wrapText="1"/>
    </xf>
    <xf numFmtId="2" fontId="0" fillId="0" borderId="5" xfId="0" applyNumberFormat="1" applyBorder="1" applyAlignment="1">
      <alignment wrapText="1"/>
    </xf>
    <xf numFmtId="177" fontId="0" fillId="9" borderId="5" xfId="3" applyNumberFormat="1" applyFont="1" applyFill="1" applyBorder="1" applyAlignment="1">
      <alignment wrapText="1"/>
    </xf>
    <xf numFmtId="177" fontId="0" fillId="0" borderId="3" xfId="0" applyNumberFormat="1" applyBorder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wrapText="1"/>
    </xf>
    <xf numFmtId="179" fontId="0" fillId="9" borderId="5" xfId="0" applyNumberFormat="1" applyFill="1" applyBorder="1" applyAlignment="1">
      <alignment wrapText="1"/>
    </xf>
    <xf numFmtId="1" fontId="0" fillId="9" borderId="5" xfId="0" applyNumberFormat="1" applyFill="1" applyBorder="1" applyAlignment="1">
      <alignment wrapText="1"/>
    </xf>
    <xf numFmtId="177" fontId="0" fillId="9" borderId="5" xfId="0" applyNumberFormat="1" applyFill="1" applyBorder="1" applyAlignment="1">
      <alignment wrapText="1"/>
    </xf>
    <xf numFmtId="10" fontId="0" fillId="0" borderId="5" xfId="0" applyNumberFormat="1" applyBorder="1" applyAlignment="1">
      <alignment wrapText="1"/>
    </xf>
    <xf numFmtId="10" fontId="0" fillId="9" borderId="5" xfId="4" applyNumberFormat="1" applyFont="1" applyFill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177" fontId="0" fillId="9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9" fontId="0" fillId="9" borderId="1" xfId="0" applyNumberFormat="1" applyFill="1" applyBorder="1" applyAlignment="1">
      <alignment wrapText="1"/>
    </xf>
    <xf numFmtId="1" fontId="0" fillId="9" borderId="1" xfId="0" applyNumberFormat="1" applyFill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0" fontId="0" fillId="9" borderId="1" xfId="4" applyNumberFormat="1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176" fontId="0" fillId="0" borderId="7" xfId="0" applyNumberFormat="1" applyBorder="1" applyAlignment="1">
      <alignment wrapText="1"/>
    </xf>
    <xf numFmtId="2" fontId="0" fillId="0" borderId="7" xfId="0" applyNumberFormat="1" applyBorder="1" applyAlignment="1">
      <alignment wrapText="1"/>
    </xf>
    <xf numFmtId="177" fontId="0" fillId="9" borderId="7" xfId="3" applyNumberFormat="1" applyFont="1" applyFill="1" applyBorder="1" applyAlignment="1">
      <alignment wrapText="1"/>
    </xf>
    <xf numFmtId="177" fontId="0" fillId="0" borderId="4" xfId="0" applyNumberFormat="1" applyBorder="1" applyAlignment="1">
      <alignment wrapText="1"/>
    </xf>
    <xf numFmtId="177" fontId="0" fillId="0" borderId="7" xfId="0" applyNumberFormat="1" applyBorder="1" applyAlignment="1">
      <alignment wrapText="1"/>
    </xf>
    <xf numFmtId="0" fontId="11" fillId="10" borderId="5" xfId="0" applyFont="1" applyFill="1" applyBorder="1" applyAlignment="1">
      <alignment horizontal="center" vertical="center" wrapText="1"/>
    </xf>
    <xf numFmtId="179" fontId="0" fillId="9" borderId="7" xfId="0" applyNumberFormat="1" applyFill="1" applyBorder="1" applyAlignment="1">
      <alignment wrapText="1"/>
    </xf>
    <xf numFmtId="1" fontId="0" fillId="9" borderId="7" xfId="0" applyNumberFormat="1" applyFill="1" applyBorder="1" applyAlignment="1">
      <alignment wrapText="1"/>
    </xf>
    <xf numFmtId="177" fontId="0" fillId="9" borderId="7" xfId="0" applyNumberFormat="1" applyFill="1" applyBorder="1" applyAlignment="1">
      <alignment wrapText="1"/>
    </xf>
    <xf numFmtId="10" fontId="0" fillId="9" borderId="7" xfId="4" applyNumberFormat="1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180976</xdr:rowOff>
    </xdr:from>
    <xdr:to>
      <xdr:col>2</xdr:col>
      <xdr:colOff>1457325</xdr:colOff>
      <xdr:row>3</xdr:row>
      <xdr:rowOff>267142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6F52B57C-221D-4D80-B88E-75174D21C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2075" y="1419226"/>
          <a:ext cx="1447800" cy="101961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4</xdr:row>
      <xdr:rowOff>180976</xdr:rowOff>
    </xdr:from>
    <xdr:to>
      <xdr:col>2</xdr:col>
      <xdr:colOff>1390650</xdr:colOff>
      <xdr:row>6</xdr:row>
      <xdr:rowOff>219406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F09061EE-3016-4D41-BC25-94F888273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1600" y="2819401"/>
          <a:ext cx="1371600" cy="99093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7</xdr:row>
      <xdr:rowOff>56613</xdr:rowOff>
    </xdr:from>
    <xdr:to>
      <xdr:col>2</xdr:col>
      <xdr:colOff>1390650</xdr:colOff>
      <xdr:row>8</xdr:row>
      <xdr:rowOff>461413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A80D8552-F875-4558-A17F-43F476FB5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00" y="4276188"/>
          <a:ext cx="1295400" cy="10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200026</xdr:colOff>
      <xdr:row>9</xdr:row>
      <xdr:rowOff>47625</xdr:rowOff>
    </xdr:from>
    <xdr:to>
      <xdr:col>2</xdr:col>
      <xdr:colOff>1176946</xdr:colOff>
      <xdr:row>10</xdr:row>
      <xdr:rowOff>561975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D9E30C8F-C4B0-403B-885D-00DE5E83C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2576" y="5467350"/>
          <a:ext cx="976920" cy="111442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11</xdr:row>
      <xdr:rowOff>66675</xdr:rowOff>
    </xdr:from>
    <xdr:to>
      <xdr:col>2</xdr:col>
      <xdr:colOff>1196567</xdr:colOff>
      <xdr:row>12</xdr:row>
      <xdr:rowOff>638175</xdr:rowOff>
    </xdr:to>
    <xdr:pic>
      <xdr:nvPicPr>
        <xdr:cNvPr id="6" name="Picture 8">
          <a:extLst>
            <a:ext uri="{FF2B5EF4-FFF2-40B4-BE49-F238E27FC236}">
              <a16:creationId xmlns="" xmlns:a16="http://schemas.microsoft.com/office/drawing/2014/main" id="{B33DB190-402C-4F75-92E8-B38978417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38275" y="6877050"/>
          <a:ext cx="1110842" cy="127635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13</xdr:row>
      <xdr:rowOff>57150</xdr:rowOff>
    </xdr:from>
    <xdr:to>
      <xdr:col>2</xdr:col>
      <xdr:colOff>1198131</xdr:colOff>
      <xdr:row>14</xdr:row>
      <xdr:rowOff>669543</xdr:rowOff>
    </xdr:to>
    <xdr:pic>
      <xdr:nvPicPr>
        <xdr:cNvPr id="7" name="Picture 9">
          <a:extLst>
            <a:ext uri="{FF2B5EF4-FFF2-40B4-BE49-F238E27FC236}">
              <a16:creationId xmlns="" xmlns:a16="http://schemas.microsoft.com/office/drawing/2014/main" id="{39917508-9192-45B7-8748-770E37EFE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9700" y="8277225"/>
          <a:ext cx="1140981" cy="1317243"/>
        </a:xfrm>
        <a:prstGeom prst="rect">
          <a:avLst/>
        </a:prstGeom>
      </xdr:spPr>
    </xdr:pic>
    <xdr:clientData/>
  </xdr:twoCellAnchor>
  <xdr:twoCellAnchor editAs="oneCell">
    <xdr:from>
      <xdr:col>2</xdr:col>
      <xdr:colOff>175372</xdr:colOff>
      <xdr:row>15</xdr:row>
      <xdr:rowOff>16810</xdr:rowOff>
    </xdr:from>
    <xdr:to>
      <xdr:col>2</xdr:col>
      <xdr:colOff>1147871</xdr:colOff>
      <xdr:row>15</xdr:row>
      <xdr:rowOff>1126192</xdr:rowOff>
    </xdr:to>
    <xdr:pic>
      <xdr:nvPicPr>
        <xdr:cNvPr id="8" name="图片 7">
          <a:extLst>
            <a:ext uri="{FF2B5EF4-FFF2-40B4-BE49-F238E27FC236}">
              <a16:creationId xmlns="" xmlns:a16="http://schemas.microsoft.com/office/drawing/2014/main" id="{94DC7227-79EB-4423-A9E0-43A10AAB5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7922" y="9837085"/>
          <a:ext cx="972499" cy="1109382"/>
        </a:xfrm>
        <a:prstGeom prst="rect">
          <a:avLst/>
        </a:prstGeom>
      </xdr:spPr>
    </xdr:pic>
    <xdr:clientData/>
  </xdr:twoCellAnchor>
  <xdr:twoCellAnchor editAs="oneCell">
    <xdr:from>
      <xdr:col>2</xdr:col>
      <xdr:colOff>61072</xdr:colOff>
      <xdr:row>16</xdr:row>
      <xdr:rowOff>11766</xdr:rowOff>
    </xdr:from>
    <xdr:to>
      <xdr:col>2</xdr:col>
      <xdr:colOff>1466290</xdr:colOff>
      <xdr:row>16</xdr:row>
      <xdr:rowOff>1101830</xdr:rowOff>
    </xdr:to>
    <xdr:pic>
      <xdr:nvPicPr>
        <xdr:cNvPr id="9" name="图片 8">
          <a:extLst>
            <a:ext uri="{FF2B5EF4-FFF2-40B4-BE49-F238E27FC236}">
              <a16:creationId xmlns="" xmlns:a16="http://schemas.microsoft.com/office/drawing/2014/main" id="{4B4F377A-C03A-4480-8ACE-1B68A2EC5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3622" y="11070291"/>
          <a:ext cx="1405218" cy="1090064"/>
        </a:xfrm>
        <a:prstGeom prst="rect">
          <a:avLst/>
        </a:prstGeom>
      </xdr:spPr>
    </xdr:pic>
    <xdr:clientData/>
  </xdr:twoCellAnchor>
  <xdr:twoCellAnchor editAs="oneCell">
    <xdr:from>
      <xdr:col>2</xdr:col>
      <xdr:colOff>152960</xdr:colOff>
      <xdr:row>17</xdr:row>
      <xdr:rowOff>9525</xdr:rowOff>
    </xdr:from>
    <xdr:to>
      <xdr:col>2</xdr:col>
      <xdr:colOff>1228723</xdr:colOff>
      <xdr:row>18</xdr:row>
      <xdr:rowOff>7319</xdr:rowOff>
    </xdr:to>
    <xdr:pic>
      <xdr:nvPicPr>
        <xdr:cNvPr id="10" name="Picture 8">
          <a:extLst>
            <a:ext uri="{FF2B5EF4-FFF2-40B4-BE49-F238E27FC236}">
              <a16:creationId xmlns="" xmlns:a16="http://schemas.microsoft.com/office/drawing/2014/main" id="{C237A23E-AFE8-4812-8D69-7D6AB54C9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5510" y="12306300"/>
          <a:ext cx="1075763" cy="1236044"/>
        </a:xfrm>
        <a:prstGeom prst="rect">
          <a:avLst/>
        </a:prstGeom>
      </xdr:spPr>
    </xdr:pic>
    <xdr:clientData/>
  </xdr:twoCellAnchor>
  <xdr:twoCellAnchor editAs="oneCell">
    <xdr:from>
      <xdr:col>2</xdr:col>
      <xdr:colOff>196103</xdr:colOff>
      <xdr:row>18</xdr:row>
      <xdr:rowOff>22412</xdr:rowOff>
    </xdr:from>
    <xdr:to>
      <xdr:col>2</xdr:col>
      <xdr:colOff>1238250</xdr:colOff>
      <xdr:row>18</xdr:row>
      <xdr:rowOff>1225553</xdr:rowOff>
    </xdr:to>
    <xdr:pic>
      <xdr:nvPicPr>
        <xdr:cNvPr id="11" name="Picture 9">
          <a:extLst>
            <a:ext uri="{FF2B5EF4-FFF2-40B4-BE49-F238E27FC236}">
              <a16:creationId xmlns="" xmlns:a16="http://schemas.microsoft.com/office/drawing/2014/main" id="{E4C57FF0-7553-4A77-BBFC-F347080BC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48653" y="13557437"/>
          <a:ext cx="1042147" cy="1203141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19</xdr:row>
      <xdr:rowOff>171450</xdr:rowOff>
    </xdr:from>
    <xdr:to>
      <xdr:col>2</xdr:col>
      <xdr:colOff>1470246</xdr:colOff>
      <xdr:row>20</xdr:row>
      <xdr:rowOff>506503</xdr:rowOff>
    </xdr:to>
    <xdr:pic>
      <xdr:nvPicPr>
        <xdr:cNvPr id="12" name="图片 3">
          <a:extLst>
            <a:ext uri="{FF2B5EF4-FFF2-40B4-BE49-F238E27FC236}">
              <a16:creationId xmlns="" xmlns:a16="http://schemas.microsoft.com/office/drawing/2014/main" id="{140D2177-578A-4CC2-A371-97188A4FD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81125" y="15135225"/>
          <a:ext cx="1441671" cy="99227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21</xdr:row>
      <xdr:rowOff>190500</xdr:rowOff>
    </xdr:from>
    <xdr:to>
      <xdr:col>2</xdr:col>
      <xdr:colOff>1390650</xdr:colOff>
      <xdr:row>22</xdr:row>
      <xdr:rowOff>395533</xdr:rowOff>
    </xdr:to>
    <xdr:pic>
      <xdr:nvPicPr>
        <xdr:cNvPr id="13" name="图片 1">
          <a:extLst>
            <a:ext uri="{FF2B5EF4-FFF2-40B4-BE49-F238E27FC236}">
              <a16:creationId xmlns="" xmlns:a16="http://schemas.microsoft.com/office/drawing/2014/main" id="{EB0DC5F6-6C19-42EA-989F-B5A84EA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0175" y="16468725"/>
          <a:ext cx="1343025" cy="852733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23</xdr:row>
      <xdr:rowOff>295276</xdr:rowOff>
    </xdr:from>
    <xdr:to>
      <xdr:col>3</xdr:col>
      <xdr:colOff>0</xdr:colOff>
      <xdr:row>24</xdr:row>
      <xdr:rowOff>515298</xdr:rowOff>
    </xdr:to>
    <xdr:pic>
      <xdr:nvPicPr>
        <xdr:cNvPr id="14" name="图片 4">
          <a:extLst>
            <a:ext uri="{FF2B5EF4-FFF2-40B4-BE49-F238E27FC236}">
              <a16:creationId xmlns="" xmlns:a16="http://schemas.microsoft.com/office/drawing/2014/main" id="{CEC68CDD-FE9F-436B-9EB2-A69467867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62075" y="18059401"/>
          <a:ext cx="1533525" cy="962972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25</xdr:row>
      <xdr:rowOff>225075</xdr:rowOff>
    </xdr:from>
    <xdr:to>
      <xdr:col>2</xdr:col>
      <xdr:colOff>1428751</xdr:colOff>
      <xdr:row>26</xdr:row>
      <xdr:rowOff>438089</xdr:rowOff>
    </xdr:to>
    <xdr:pic>
      <xdr:nvPicPr>
        <xdr:cNvPr id="15" name="图片 2">
          <a:extLst>
            <a:ext uri="{FF2B5EF4-FFF2-40B4-BE49-F238E27FC236}">
              <a16:creationId xmlns="" xmlns:a16="http://schemas.microsoft.com/office/drawing/2014/main" id="{2D8E4258-E2FB-4A80-8B89-53852F0A2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90651" y="19475100"/>
          <a:ext cx="1390650" cy="87976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152401</xdr:colOff>
      <xdr:row>27</xdr:row>
      <xdr:rowOff>66675</xdr:rowOff>
    </xdr:from>
    <xdr:to>
      <xdr:col>2</xdr:col>
      <xdr:colOff>1356375</xdr:colOff>
      <xdr:row>27</xdr:row>
      <xdr:rowOff>895350</xdr:rowOff>
    </xdr:to>
    <xdr:pic>
      <xdr:nvPicPr>
        <xdr:cNvPr id="16" name="图片 3">
          <a:extLst>
            <a:ext uri="{FF2B5EF4-FFF2-40B4-BE49-F238E27FC236}">
              <a16:creationId xmlns="" xmlns:a16="http://schemas.microsoft.com/office/drawing/2014/main" id="{10644B97-2B63-49D4-9537-2BB4E668F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04951" y="20840700"/>
          <a:ext cx="1203974" cy="82867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28</xdr:row>
      <xdr:rowOff>38100</xdr:rowOff>
    </xdr:from>
    <xdr:to>
      <xdr:col>2</xdr:col>
      <xdr:colOff>1447800</xdr:colOff>
      <xdr:row>28</xdr:row>
      <xdr:rowOff>890833</xdr:rowOff>
    </xdr:to>
    <xdr:pic>
      <xdr:nvPicPr>
        <xdr:cNvPr id="17" name="图片 1">
          <a:extLst>
            <a:ext uri="{FF2B5EF4-FFF2-40B4-BE49-F238E27FC236}">
              <a16:creationId xmlns="" xmlns:a16="http://schemas.microsoft.com/office/drawing/2014/main" id="{E900815F-D8BE-488C-993A-4FCD1D9E3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7325" y="21764625"/>
          <a:ext cx="1343025" cy="852733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29</xdr:row>
      <xdr:rowOff>33674</xdr:rowOff>
    </xdr:from>
    <xdr:to>
      <xdr:col>2</xdr:col>
      <xdr:colOff>1476375</xdr:colOff>
      <xdr:row>29</xdr:row>
      <xdr:rowOff>924872</xdr:rowOff>
    </xdr:to>
    <xdr:pic>
      <xdr:nvPicPr>
        <xdr:cNvPr id="18" name="图片 4">
          <a:extLst>
            <a:ext uri="{FF2B5EF4-FFF2-40B4-BE49-F238E27FC236}">
              <a16:creationId xmlns="" xmlns:a16="http://schemas.microsoft.com/office/drawing/2014/main" id="{EAB791EF-A15C-4338-9A0B-CAA91AC56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9700" y="22712699"/>
          <a:ext cx="1419225" cy="891198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30</xdr:row>
      <xdr:rowOff>28575</xdr:rowOff>
    </xdr:from>
    <xdr:to>
      <xdr:col>2</xdr:col>
      <xdr:colOff>1457325</xdr:colOff>
      <xdr:row>30</xdr:row>
      <xdr:rowOff>908339</xdr:rowOff>
    </xdr:to>
    <xdr:pic>
      <xdr:nvPicPr>
        <xdr:cNvPr id="19" name="图片 2">
          <a:extLst>
            <a:ext uri="{FF2B5EF4-FFF2-40B4-BE49-F238E27FC236}">
              <a16:creationId xmlns="" xmlns:a16="http://schemas.microsoft.com/office/drawing/2014/main" id="{0D030E17-297C-4FC3-9D82-746AD28BC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19225" y="23660100"/>
          <a:ext cx="1390650" cy="8797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Feb%20POE%20Quilt%20commit-10.2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printed quilt-9.26"/>
      <sheetName val="emb quilt-9.26"/>
      <sheetName val="ValueSelect"/>
      <sheetName val="Data"/>
    </sheetNames>
    <sheetDataSet>
      <sheetData sheetId="0"/>
      <sheetData sheetId="1"/>
      <sheetData sheetId="2">
        <row r="6">
          <cell r="G6">
            <v>53.6</v>
          </cell>
        </row>
        <row r="7">
          <cell r="G7">
            <v>69.3</v>
          </cell>
        </row>
        <row r="8">
          <cell r="G8">
            <v>78.5</v>
          </cell>
        </row>
        <row r="9">
          <cell r="G9">
            <v>49.3</v>
          </cell>
        </row>
        <row r="10">
          <cell r="G10">
            <v>63.1</v>
          </cell>
        </row>
        <row r="11">
          <cell r="G11">
            <v>72.3</v>
          </cell>
        </row>
        <row r="13">
          <cell r="G13">
            <v>47.3</v>
          </cell>
        </row>
        <row r="14">
          <cell r="G14">
            <v>60.7</v>
          </cell>
        </row>
        <row r="15">
          <cell r="G15">
            <v>69.7</v>
          </cell>
        </row>
        <row r="16">
          <cell r="G16">
            <v>46.3</v>
          </cell>
        </row>
        <row r="17">
          <cell r="G17">
            <v>59.5</v>
          </cell>
        </row>
        <row r="18">
          <cell r="G18">
            <v>68.2</v>
          </cell>
        </row>
        <row r="28">
          <cell r="G28">
            <v>50.3</v>
          </cell>
        </row>
        <row r="29">
          <cell r="G29">
            <v>65.7</v>
          </cell>
        </row>
        <row r="30">
          <cell r="G30">
            <v>75.099999999999994</v>
          </cell>
        </row>
        <row r="32">
          <cell r="F32">
            <v>50.5</v>
          </cell>
        </row>
        <row r="33">
          <cell r="F33">
            <v>66</v>
          </cell>
        </row>
        <row r="34">
          <cell r="F34">
            <v>76.099999999999994</v>
          </cell>
        </row>
      </sheetData>
      <sheetData sheetId="3">
        <row r="6">
          <cell r="G6">
            <v>56.4</v>
          </cell>
        </row>
        <row r="7">
          <cell r="G7">
            <v>74.5</v>
          </cell>
        </row>
        <row r="8">
          <cell r="G8">
            <v>84.6</v>
          </cell>
        </row>
        <row r="9">
          <cell r="G9">
            <v>63.900000000000006</v>
          </cell>
        </row>
        <row r="10">
          <cell r="G10">
            <v>82.600000000000009</v>
          </cell>
        </row>
        <row r="11">
          <cell r="G11">
            <v>94.7</v>
          </cell>
        </row>
        <row r="13">
          <cell r="G13">
            <v>60.5</v>
          </cell>
        </row>
        <row r="14">
          <cell r="G14">
            <v>80.8</v>
          </cell>
        </row>
        <row r="15">
          <cell r="G15">
            <v>94.56</v>
          </cell>
        </row>
        <row r="19">
          <cell r="G19">
            <v>62.5</v>
          </cell>
        </row>
        <row r="20">
          <cell r="G20">
            <v>83</v>
          </cell>
        </row>
        <row r="21">
          <cell r="G21">
            <v>95.5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Q31"/>
  <sheetViews>
    <sheetView tabSelected="1" workbookViewId="0">
      <selection activeCell="D2" sqref="D2:D26"/>
    </sheetView>
  </sheetViews>
  <sheetFormatPr defaultColWidth="9.140625" defaultRowHeight="15"/>
  <cols>
    <col min="1" max="1" width="11.140625" style="1" customWidth="1"/>
    <col min="2" max="2" width="9.140625" style="2" customWidth="1"/>
    <col min="3" max="3" width="23.140625" style="1" customWidth="1"/>
    <col min="4" max="4" width="15.5703125" style="1" customWidth="1"/>
    <col min="5" max="5" width="10.5703125" style="1" customWidth="1"/>
    <col min="6" max="6" width="7.85546875" style="1" customWidth="1"/>
    <col min="7" max="7" width="11.28515625" style="1" customWidth="1"/>
    <col min="8" max="8" width="13" style="1" customWidth="1"/>
    <col min="9" max="9" width="15.5703125" style="1" customWidth="1"/>
    <col min="10" max="10" width="13" style="1" customWidth="1"/>
    <col min="11" max="11" width="20.85546875" style="1" customWidth="1"/>
    <col min="12" max="12" width="13" style="3" customWidth="1"/>
    <col min="13" max="13" width="16.7109375" style="1" customWidth="1"/>
    <col min="14" max="15" width="13" style="1" customWidth="1"/>
    <col min="16" max="17" width="15.42578125" style="1" customWidth="1"/>
    <col min="18" max="18" width="9.2851562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1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1" customWidth="1"/>
    <col min="33" max="33" width="8.85546875" style="6" customWidth="1"/>
    <col min="34" max="34" width="7.85546875" style="1" customWidth="1"/>
    <col min="35" max="35" width="8.425781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4" width="9.5703125" style="1" customWidth="1"/>
    <col min="45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10" customWidth="1"/>
    <col min="50" max="50" width="7.85546875" style="6" customWidth="1"/>
    <col min="51" max="51" width="9.5703125" style="6" customWidth="1"/>
    <col min="52" max="52" width="7.7109375" style="6" customWidth="1"/>
    <col min="53" max="54" width="12.140625" style="10" customWidth="1"/>
    <col min="55" max="55" width="12.140625" style="6" customWidth="1"/>
    <col min="56" max="56" width="11.140625" style="1" customWidth="1"/>
    <col min="57" max="57" width="15.42578125" style="1" customWidth="1"/>
    <col min="58" max="58" width="9.42578125" style="11" bestFit="1" customWidth="1"/>
    <col min="59" max="59" width="10.42578125" style="11" bestFit="1" customWidth="1"/>
    <col min="60" max="95" width="9.140625" style="11"/>
    <col min="96" max="16384" width="9.140625" style="1"/>
  </cols>
  <sheetData>
    <row r="1" spans="1:59" ht="68.099999999999994" customHeight="1">
      <c r="A1" s="14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8" t="s">
        <v>6</v>
      </c>
      <c r="H1" s="16" t="s">
        <v>7</v>
      </c>
      <c r="I1" s="19" t="s">
        <v>8</v>
      </c>
      <c r="J1" s="20" t="s">
        <v>9</v>
      </c>
      <c r="K1" s="19" t="s">
        <v>10</v>
      </c>
      <c r="L1" s="20" t="s">
        <v>11</v>
      </c>
      <c r="M1" s="19" t="s">
        <v>12</v>
      </c>
      <c r="N1" s="19" t="s">
        <v>13</v>
      </c>
      <c r="O1" s="16" t="s">
        <v>14</v>
      </c>
      <c r="P1" s="16" t="s">
        <v>15</v>
      </c>
      <c r="Q1" s="16" t="s">
        <v>16</v>
      </c>
      <c r="R1" s="20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6" t="s">
        <v>23</v>
      </c>
      <c r="Y1" s="27" t="s">
        <v>24</v>
      </c>
      <c r="Z1" s="27" t="s">
        <v>25</v>
      </c>
      <c r="AA1" s="27" t="s">
        <v>26</v>
      </c>
      <c r="AB1" s="28" t="s">
        <v>27</v>
      </c>
      <c r="AC1" s="29" t="s">
        <v>28</v>
      </c>
      <c r="AD1" s="30" t="s">
        <v>29</v>
      </c>
      <c r="AE1" s="31" t="s">
        <v>30</v>
      </c>
      <c r="AF1" s="15" t="s">
        <v>31</v>
      </c>
      <c r="AG1" s="32" t="s">
        <v>32</v>
      </c>
      <c r="AH1" s="15" t="s">
        <v>33</v>
      </c>
      <c r="AI1" s="33" t="s">
        <v>34</v>
      </c>
      <c r="AJ1" s="34" t="s">
        <v>35</v>
      </c>
      <c r="AK1" s="32" t="s">
        <v>36</v>
      </c>
      <c r="AL1" s="33" t="s">
        <v>37</v>
      </c>
      <c r="AM1" s="32" t="s">
        <v>38</v>
      </c>
      <c r="AN1" s="33" t="s">
        <v>39</v>
      </c>
      <c r="AO1" s="32" t="s">
        <v>40</v>
      </c>
      <c r="AP1" s="33" t="s">
        <v>41</v>
      </c>
      <c r="AQ1" s="32" t="s">
        <v>42</v>
      </c>
      <c r="AR1" s="26" t="s">
        <v>43</v>
      </c>
      <c r="AS1" s="33" t="s">
        <v>44</v>
      </c>
      <c r="AT1" s="32" t="s">
        <v>45</v>
      </c>
      <c r="AU1" s="32" t="s">
        <v>46</v>
      </c>
      <c r="AV1" s="35" t="s">
        <v>47</v>
      </c>
      <c r="AW1" s="36" t="s">
        <v>48</v>
      </c>
      <c r="AX1" s="35" t="s">
        <v>49</v>
      </c>
      <c r="AY1" s="37" t="s">
        <v>50</v>
      </c>
      <c r="AZ1" s="38" t="s">
        <v>51</v>
      </c>
      <c r="BA1" s="38" t="s">
        <v>52</v>
      </c>
      <c r="BB1" s="35" t="s">
        <v>53</v>
      </c>
      <c r="BC1" s="19" t="s">
        <v>54</v>
      </c>
      <c r="BD1" s="39" t="s">
        <v>55</v>
      </c>
      <c r="BE1" s="39" t="s">
        <v>56</v>
      </c>
      <c r="BF1" s="40"/>
      <c r="BG1" s="40"/>
    </row>
    <row r="2" spans="1:59" ht="36.75" customHeight="1">
      <c r="A2" s="41"/>
      <c r="B2" s="42">
        <v>1</v>
      </c>
      <c r="C2" s="89"/>
      <c r="D2" s="43"/>
      <c r="E2" s="41"/>
      <c r="F2" s="41"/>
      <c r="G2" s="41" t="s">
        <v>57</v>
      </c>
      <c r="H2" s="43" t="s">
        <v>58</v>
      </c>
      <c r="I2" s="44" t="s">
        <v>59</v>
      </c>
      <c r="J2" s="45" t="s">
        <v>60</v>
      </c>
      <c r="K2" s="44" t="s">
        <v>61</v>
      </c>
      <c r="L2" s="46" t="s">
        <v>62</v>
      </c>
      <c r="M2" s="41" t="s">
        <v>63</v>
      </c>
      <c r="N2" s="43" t="s">
        <v>64</v>
      </c>
      <c r="O2" s="41"/>
      <c r="P2" s="47" t="s">
        <v>65</v>
      </c>
      <c r="Q2" s="41"/>
      <c r="R2" s="41" t="s">
        <v>66</v>
      </c>
      <c r="S2" s="48">
        <f>'[1]printed quilt-9.26'!G16</f>
        <v>46.3</v>
      </c>
      <c r="T2" s="49">
        <v>8.1</v>
      </c>
      <c r="U2" s="50">
        <f>IF(ISERROR(S2/T2),"",S2/T2)</f>
        <v>5.716049382716049</v>
      </c>
      <c r="V2" s="51">
        <v>5.72</v>
      </c>
      <c r="W2" s="13"/>
      <c r="X2" s="41" t="s">
        <v>67</v>
      </c>
      <c r="Y2" s="52">
        <v>44</v>
      </c>
      <c r="Z2" s="52">
        <v>41</v>
      </c>
      <c r="AA2" s="52">
        <v>23</v>
      </c>
      <c r="AB2" s="49">
        <v>5</v>
      </c>
      <c r="AC2" s="53">
        <v>2</v>
      </c>
      <c r="AD2" s="54">
        <f>IF(Y2="","",Y2*Z2*AA2/1000000)</f>
        <v>4.1492000000000001E-2</v>
      </c>
      <c r="AE2" s="55">
        <f>IF(AC2="","",65/AD2*AC2)</f>
        <v>3133.1340981394001</v>
      </c>
      <c r="AF2" s="41">
        <v>2250</v>
      </c>
      <c r="AG2" s="56">
        <f>IF(ISERROR(AF2/AE2),"",AF2/AE2)</f>
        <v>0.71813076923076935</v>
      </c>
      <c r="AH2" s="41" t="s">
        <v>68</v>
      </c>
      <c r="AI2" s="57">
        <v>0.42799999999999999</v>
      </c>
      <c r="AJ2" s="56">
        <f>IF(ISERROR(V2*AI2),"",V2*AI2)</f>
        <v>2.4481599999999997</v>
      </c>
      <c r="AK2" s="56">
        <f t="shared" ref="AK2:AK31" si="0">IF(ISERROR(V2+AG2+AJ2),"",V2+AG2+AJ2)</f>
        <v>8.8862907692307687</v>
      </c>
      <c r="AL2" s="57">
        <v>0</v>
      </c>
      <c r="AM2" s="56">
        <f t="shared" ref="AM2:AM31" si="1">IF(ISERROR(AY2*AL2),"",AY2*AL2)</f>
        <v>0</v>
      </c>
      <c r="AN2" s="57">
        <v>0</v>
      </c>
      <c r="AO2" s="56">
        <f t="shared" ref="AO2:AO31" si="2">IF(ISERROR(AY2*AN2),"",AY2*AN2)</f>
        <v>0</v>
      </c>
      <c r="AP2" s="10">
        <v>0</v>
      </c>
      <c r="AQ2" s="56">
        <f>IF(ISERROR(AY2*AP3),"",AY2*AP3)</f>
        <v>0</v>
      </c>
      <c r="AR2" s="41">
        <v>0</v>
      </c>
      <c r="AS2" s="57">
        <v>0</v>
      </c>
      <c r="AT2" s="56">
        <f t="shared" ref="AT2:AT31" si="3">IF(ISERROR(AY2*AS2),"",AY2*AS2)</f>
        <v>0</v>
      </c>
      <c r="AU2" s="56">
        <f>IF(ISERROR(AM2+AO2+AQ2+AT2),"",AM2+AO2+AQ2+AT2)</f>
        <v>0</v>
      </c>
      <c r="AV2" s="56">
        <f t="shared" ref="AV2:AV31" si="4">IF(ISERROR(AK2+AU2),"",AK2+AU2)</f>
        <v>8.8862907692307687</v>
      </c>
      <c r="AW2" s="58">
        <f>IF(ISERROR((AY2-AV2)/AY2),"",(AY2-AV2)/AY2)</f>
        <v>0.20230783041016442</v>
      </c>
      <c r="AX2" s="56">
        <f>IF(BA2="","",AZ2*(1-BA2))</f>
        <v>11.14</v>
      </c>
      <c r="AY2" s="13">
        <v>11.14</v>
      </c>
      <c r="AZ2" s="13">
        <v>24.99</v>
      </c>
      <c r="BA2" s="57">
        <f>(AZ2-AY2)/AZ2</f>
        <v>0.55422168867547017</v>
      </c>
      <c r="BB2" s="58">
        <v>0.55420000000000003</v>
      </c>
      <c r="BC2" s="59">
        <v>200</v>
      </c>
      <c r="BD2" s="56">
        <f>IF(ISERROR(AV2*BC2),"",AV2*BC2)</f>
        <v>1777.2581538461536</v>
      </c>
      <c r="BE2" s="56">
        <f>IF(ISERROR(AY2*BC2),"",AY2*BC2)</f>
        <v>2228</v>
      </c>
      <c r="BF2" s="1"/>
    </row>
    <row r="3" spans="1:59" ht="36.75" customHeight="1">
      <c r="A3" s="41"/>
      <c r="B3" s="42">
        <v>2</v>
      </c>
      <c r="C3" s="91"/>
      <c r="D3" s="43"/>
      <c r="E3" s="41"/>
      <c r="F3" s="41"/>
      <c r="G3" s="41" t="s">
        <v>57</v>
      </c>
      <c r="H3" s="43" t="s">
        <v>69</v>
      </c>
      <c r="I3" s="44" t="s">
        <v>70</v>
      </c>
      <c r="J3" s="45" t="s">
        <v>60</v>
      </c>
      <c r="K3" s="44" t="s">
        <v>71</v>
      </c>
      <c r="L3" s="46" t="s">
        <v>72</v>
      </c>
      <c r="M3" s="41" t="s">
        <v>73</v>
      </c>
      <c r="N3" s="43" t="s">
        <v>74</v>
      </c>
      <c r="O3" s="41"/>
      <c r="P3" s="47" t="s">
        <v>75</v>
      </c>
      <c r="Q3" s="41"/>
      <c r="R3" s="41" t="s">
        <v>66</v>
      </c>
      <c r="S3" s="48">
        <f>'[1]printed quilt-9.26'!G17</f>
        <v>59.5</v>
      </c>
      <c r="T3" s="49">
        <v>8.1</v>
      </c>
      <c r="U3" s="50">
        <f t="shared" ref="U3:U31" si="5">IF(ISERROR(S3/T3),"",S3/T3)</f>
        <v>7.3456790123456797</v>
      </c>
      <c r="V3" s="51">
        <v>7.35</v>
      </c>
      <c r="W3" s="13"/>
      <c r="X3" s="41" t="s">
        <v>67</v>
      </c>
      <c r="Y3" s="52">
        <v>44</v>
      </c>
      <c r="Z3" s="52">
        <v>41</v>
      </c>
      <c r="AA3" s="52">
        <v>25</v>
      </c>
      <c r="AB3" s="49">
        <v>5</v>
      </c>
      <c r="AC3" s="12">
        <v>2</v>
      </c>
      <c r="AD3" s="54">
        <f t="shared" ref="AD3:AD31" si="6">IF(Y3="","",Y3*Z3*AA3/1000000)</f>
        <v>4.5100000000000001E-2</v>
      </c>
      <c r="AE3" s="55">
        <f t="shared" ref="AE3:AE31" si="7">IF(AC3="","",65/AD3*AC3)</f>
        <v>2882.4833702882484</v>
      </c>
      <c r="AF3" s="41">
        <v>2250</v>
      </c>
      <c r="AG3" s="56">
        <f t="shared" ref="AG3:AG31" si="8">IF(ISERROR(AF3/AE3),"",AF3/AE3)</f>
        <v>0.78057692307692306</v>
      </c>
      <c r="AH3" s="41" t="s">
        <v>68</v>
      </c>
      <c r="AI3" s="57">
        <v>0.42799999999999999</v>
      </c>
      <c r="AJ3" s="56">
        <f>IF(ISERROR(V3*AI3),"",V3*AI3)</f>
        <v>3.1457999999999999</v>
      </c>
      <c r="AK3" s="56">
        <f t="shared" si="0"/>
        <v>11.276376923076922</v>
      </c>
      <c r="AL3" s="57">
        <v>0</v>
      </c>
      <c r="AM3" s="56">
        <f t="shared" si="1"/>
        <v>0</v>
      </c>
      <c r="AN3" s="57">
        <v>0</v>
      </c>
      <c r="AO3" s="56">
        <f t="shared" si="2"/>
        <v>0</v>
      </c>
      <c r="AP3" s="10">
        <v>0</v>
      </c>
      <c r="AQ3" s="56">
        <f>IF(ISERROR(AY3*AP4),"",AY3*AP4)</f>
        <v>0</v>
      </c>
      <c r="AR3" s="41">
        <v>0</v>
      </c>
      <c r="AS3" s="57">
        <v>0</v>
      </c>
      <c r="AT3" s="56">
        <f t="shared" si="3"/>
        <v>0</v>
      </c>
      <c r="AU3" s="56">
        <f>IF(ISERROR(AM3+AO3+AQ3+AT3),"",AM3+AO3+AQ3+AT3)</f>
        <v>0</v>
      </c>
      <c r="AV3" s="56">
        <f t="shared" si="4"/>
        <v>11.276376923076922</v>
      </c>
      <c r="AW3" s="58">
        <f t="shared" ref="AW3:AW31" si="9">IF(ISERROR((AY3-AV3)/AY3),"",(AY3-AV3)/AY3)</f>
        <v>0.21854629777706705</v>
      </c>
      <c r="AX3" s="56">
        <f t="shared" ref="AX3:AX31" si="10">IF(BA3="","",AZ3*(1-BA3))</f>
        <v>14.430000000000001</v>
      </c>
      <c r="AY3" s="13">
        <v>14.43</v>
      </c>
      <c r="AZ3" s="13">
        <v>29.99</v>
      </c>
      <c r="BA3" s="57">
        <f t="shared" ref="BA3:BA30" si="11">(AZ3-AY3)/AZ3</f>
        <v>0.51883961320440142</v>
      </c>
      <c r="BB3" s="58">
        <v>0.51880000000000004</v>
      </c>
      <c r="BC3" s="59">
        <v>700</v>
      </c>
      <c r="BD3" s="56">
        <f t="shared" ref="BD3:BD31" si="12">IF(ISERROR(AV3*BC3),"",AV3*BC3)</f>
        <v>7893.4638461538461</v>
      </c>
      <c r="BE3" s="56">
        <f t="shared" ref="BE3:BE31" si="13">IF(ISERROR(AY3*BC3),"",AY3*BC3)</f>
        <v>10101</v>
      </c>
      <c r="BF3" s="60"/>
    </row>
    <row r="4" spans="1:59" ht="36.75" customHeight="1">
      <c r="A4" s="41"/>
      <c r="B4" s="42">
        <v>3</v>
      </c>
      <c r="C4" s="90"/>
      <c r="D4" s="43"/>
      <c r="E4" s="41"/>
      <c r="F4" s="41"/>
      <c r="G4" s="41" t="s">
        <v>57</v>
      </c>
      <c r="H4" s="43" t="s">
        <v>76</v>
      </c>
      <c r="I4" s="44" t="s">
        <v>77</v>
      </c>
      <c r="J4" s="45" t="s">
        <v>60</v>
      </c>
      <c r="K4" s="44" t="s">
        <v>61</v>
      </c>
      <c r="L4" s="46" t="s">
        <v>78</v>
      </c>
      <c r="M4" s="41" t="s">
        <v>79</v>
      </c>
      <c r="N4" s="43" t="s">
        <v>80</v>
      </c>
      <c r="O4" s="41"/>
      <c r="P4" s="47" t="s">
        <v>81</v>
      </c>
      <c r="Q4" s="41"/>
      <c r="R4" s="41" t="s">
        <v>66</v>
      </c>
      <c r="S4" s="48">
        <f>'[1]printed quilt-9.26'!G18</f>
        <v>68.2</v>
      </c>
      <c r="T4" s="49">
        <v>8.1</v>
      </c>
      <c r="U4" s="50">
        <f t="shared" si="5"/>
        <v>8.4197530864197532</v>
      </c>
      <c r="V4" s="51">
        <v>8.42</v>
      </c>
      <c r="W4" s="13"/>
      <c r="X4" s="41" t="s">
        <v>67</v>
      </c>
      <c r="Y4" s="52">
        <v>44</v>
      </c>
      <c r="Z4" s="52">
        <v>41</v>
      </c>
      <c r="AA4" s="52">
        <v>28</v>
      </c>
      <c r="AB4" s="49">
        <v>5</v>
      </c>
      <c r="AC4" s="12">
        <v>2</v>
      </c>
      <c r="AD4" s="54">
        <f t="shared" si="6"/>
        <v>5.0512000000000001E-2</v>
      </c>
      <c r="AE4" s="55">
        <f t="shared" si="7"/>
        <v>2573.6458663287931</v>
      </c>
      <c r="AF4" s="41">
        <v>2250</v>
      </c>
      <c r="AG4" s="56">
        <f t="shared" si="8"/>
        <v>0.8742461538461539</v>
      </c>
      <c r="AH4" s="41" t="s">
        <v>68</v>
      </c>
      <c r="AI4" s="57">
        <v>0.42799999999999999</v>
      </c>
      <c r="AJ4" s="56">
        <f t="shared" ref="AJ4:AJ31" si="14">IF(ISERROR(V4*AI4),"",V4*AI4)</f>
        <v>3.6037599999999999</v>
      </c>
      <c r="AK4" s="56">
        <f t="shared" si="0"/>
        <v>12.898006153846152</v>
      </c>
      <c r="AL4" s="57">
        <v>0</v>
      </c>
      <c r="AM4" s="56">
        <f t="shared" si="1"/>
        <v>0</v>
      </c>
      <c r="AN4" s="57">
        <v>0</v>
      </c>
      <c r="AO4" s="56">
        <f t="shared" si="2"/>
        <v>0</v>
      </c>
      <c r="AP4" s="10">
        <v>0</v>
      </c>
      <c r="AQ4" s="56">
        <f t="shared" ref="AQ4:AQ31" si="15">IF(ISERROR(AY4*AP4),"",AY4*AP4)</f>
        <v>0</v>
      </c>
      <c r="AR4" s="41">
        <v>0</v>
      </c>
      <c r="AS4" s="57">
        <v>0</v>
      </c>
      <c r="AT4" s="56">
        <f t="shared" si="3"/>
        <v>0</v>
      </c>
      <c r="AU4" s="56">
        <f t="shared" ref="AU4:AU31" si="16">IF(ISERROR(AM4+AO4+AQ4+AT4),"",AM4+AO4+AQ4+AT4)</f>
        <v>0</v>
      </c>
      <c r="AV4" s="56">
        <f t="shared" si="4"/>
        <v>12.898006153846152</v>
      </c>
      <c r="AW4" s="58">
        <f t="shared" si="9"/>
        <v>0.23042922709748501</v>
      </c>
      <c r="AX4" s="56">
        <f t="shared" si="10"/>
        <v>16.760000000000002</v>
      </c>
      <c r="AY4" s="13">
        <v>16.760000000000002</v>
      </c>
      <c r="AZ4" s="13">
        <v>34.99</v>
      </c>
      <c r="BA4" s="57">
        <f t="shared" si="11"/>
        <v>0.52100600171477562</v>
      </c>
      <c r="BB4" s="58">
        <v>0.52100000000000002</v>
      </c>
      <c r="BC4" s="59">
        <v>550</v>
      </c>
      <c r="BD4" s="56">
        <f t="shared" si="12"/>
        <v>7093.9033846153834</v>
      </c>
      <c r="BE4" s="56">
        <f t="shared" si="13"/>
        <v>9218</v>
      </c>
      <c r="BF4" s="1"/>
    </row>
    <row r="5" spans="1:59" ht="37.5" customHeight="1">
      <c r="A5" s="41"/>
      <c r="B5" s="42">
        <v>4</v>
      </c>
      <c r="C5" s="89"/>
      <c r="D5" s="43"/>
      <c r="E5" s="41"/>
      <c r="F5" s="41"/>
      <c r="G5" s="41" t="s">
        <v>57</v>
      </c>
      <c r="H5" s="43" t="s">
        <v>82</v>
      </c>
      <c r="I5" s="44" t="s">
        <v>70</v>
      </c>
      <c r="J5" s="45" t="s">
        <v>60</v>
      </c>
      <c r="K5" s="44" t="s">
        <v>83</v>
      </c>
      <c r="L5" s="46" t="s">
        <v>84</v>
      </c>
      <c r="M5" s="41" t="s">
        <v>85</v>
      </c>
      <c r="N5" s="41"/>
      <c r="O5" s="41"/>
      <c r="P5" s="47" t="s">
        <v>86</v>
      </c>
      <c r="Q5" s="41"/>
      <c r="R5" s="41" t="s">
        <v>66</v>
      </c>
      <c r="S5" s="48">
        <f>'[1]printed quilt-9.26'!G9</f>
        <v>49.3</v>
      </c>
      <c r="T5" s="49">
        <v>8.1</v>
      </c>
      <c r="U5" s="50">
        <f t="shared" si="5"/>
        <v>6.0864197530864192</v>
      </c>
      <c r="V5" s="51">
        <v>6.09</v>
      </c>
      <c r="W5" s="13"/>
      <c r="X5" s="41" t="s">
        <v>67</v>
      </c>
      <c r="Y5" s="52">
        <v>44</v>
      </c>
      <c r="Z5" s="52">
        <v>41</v>
      </c>
      <c r="AA5" s="52">
        <v>23</v>
      </c>
      <c r="AB5" s="49">
        <v>5</v>
      </c>
      <c r="AC5" s="12">
        <v>2</v>
      </c>
      <c r="AD5" s="54">
        <f t="shared" si="6"/>
        <v>4.1492000000000001E-2</v>
      </c>
      <c r="AE5" s="55">
        <f t="shared" si="7"/>
        <v>3133.1340981394001</v>
      </c>
      <c r="AF5" s="41">
        <v>2250</v>
      </c>
      <c r="AG5" s="56">
        <f t="shared" si="8"/>
        <v>0.71813076923076935</v>
      </c>
      <c r="AH5" s="41" t="s">
        <v>68</v>
      </c>
      <c r="AI5" s="57">
        <v>0.42799999999999999</v>
      </c>
      <c r="AJ5" s="56">
        <f t="shared" si="14"/>
        <v>2.6065199999999997</v>
      </c>
      <c r="AK5" s="56">
        <f t="shared" si="0"/>
        <v>9.4146507692307679</v>
      </c>
      <c r="AL5" s="57">
        <v>0</v>
      </c>
      <c r="AM5" s="56">
        <f t="shared" si="1"/>
        <v>0</v>
      </c>
      <c r="AN5" s="57">
        <v>0</v>
      </c>
      <c r="AO5" s="56">
        <f t="shared" si="2"/>
        <v>0</v>
      </c>
      <c r="AP5" s="10">
        <v>0</v>
      </c>
      <c r="AQ5" s="56">
        <f t="shared" si="15"/>
        <v>0</v>
      </c>
      <c r="AR5" s="41">
        <v>0</v>
      </c>
      <c r="AS5" s="57">
        <v>0</v>
      </c>
      <c r="AT5" s="56">
        <f t="shared" si="3"/>
        <v>0</v>
      </c>
      <c r="AU5" s="56">
        <f t="shared" si="16"/>
        <v>0</v>
      </c>
      <c r="AV5" s="56">
        <f t="shared" si="4"/>
        <v>9.4146507692307679</v>
      </c>
      <c r="AW5" s="58">
        <f t="shared" si="9"/>
        <v>0.1697838827838829</v>
      </c>
      <c r="AX5" s="56">
        <f t="shared" si="10"/>
        <v>11.34</v>
      </c>
      <c r="AY5" s="13">
        <v>11.34</v>
      </c>
      <c r="AZ5" s="13">
        <v>24.99</v>
      </c>
      <c r="BA5" s="57">
        <f t="shared" si="11"/>
        <v>0.54621848739495793</v>
      </c>
      <c r="BB5" s="58">
        <v>0.54620000000000002</v>
      </c>
      <c r="BC5" s="59">
        <v>200</v>
      </c>
      <c r="BD5" s="56">
        <f t="shared" si="12"/>
        <v>1882.9301538461536</v>
      </c>
      <c r="BE5" s="56">
        <f t="shared" si="13"/>
        <v>2268</v>
      </c>
      <c r="BF5" s="1"/>
    </row>
    <row r="6" spans="1:59" ht="37.5" customHeight="1">
      <c r="A6" s="41"/>
      <c r="B6" s="42">
        <v>5</v>
      </c>
      <c r="C6" s="91"/>
      <c r="D6" s="43"/>
      <c r="E6" s="41"/>
      <c r="F6" s="41"/>
      <c r="G6" s="41" t="s">
        <v>57</v>
      </c>
      <c r="H6" s="43" t="s">
        <v>87</v>
      </c>
      <c r="I6" s="44" t="s">
        <v>88</v>
      </c>
      <c r="J6" s="45" t="s">
        <v>60</v>
      </c>
      <c r="K6" s="44" t="s">
        <v>89</v>
      </c>
      <c r="L6" s="46" t="s">
        <v>90</v>
      </c>
      <c r="M6" s="41" t="s">
        <v>91</v>
      </c>
      <c r="N6" s="41"/>
      <c r="O6" s="41"/>
      <c r="P6" s="47" t="s">
        <v>92</v>
      </c>
      <c r="Q6" s="41"/>
      <c r="R6" s="41" t="s">
        <v>66</v>
      </c>
      <c r="S6" s="48">
        <f>'[1]printed quilt-9.26'!G10</f>
        <v>63.1</v>
      </c>
      <c r="T6" s="49">
        <v>8.1</v>
      </c>
      <c r="U6" s="50">
        <f t="shared" si="5"/>
        <v>7.7901234567901243</v>
      </c>
      <c r="V6" s="51">
        <v>7.79</v>
      </c>
      <c r="W6" s="13"/>
      <c r="X6" s="41" t="s">
        <v>67</v>
      </c>
      <c r="Y6" s="52">
        <v>44</v>
      </c>
      <c r="Z6" s="52">
        <v>41</v>
      </c>
      <c r="AA6" s="52">
        <v>25</v>
      </c>
      <c r="AB6" s="49">
        <v>5</v>
      </c>
      <c r="AC6" s="12">
        <v>2</v>
      </c>
      <c r="AD6" s="54">
        <f t="shared" si="6"/>
        <v>4.5100000000000001E-2</v>
      </c>
      <c r="AE6" s="55">
        <f t="shared" si="7"/>
        <v>2882.4833702882484</v>
      </c>
      <c r="AF6" s="41">
        <v>2250</v>
      </c>
      <c r="AG6" s="56">
        <f t="shared" si="8"/>
        <v>0.78057692307692306</v>
      </c>
      <c r="AH6" s="41" t="s">
        <v>68</v>
      </c>
      <c r="AI6" s="57">
        <v>0.42799999999999999</v>
      </c>
      <c r="AJ6" s="56">
        <f t="shared" si="14"/>
        <v>3.33412</v>
      </c>
      <c r="AK6" s="56">
        <f t="shared" si="0"/>
        <v>11.904696923076923</v>
      </c>
      <c r="AL6" s="57">
        <v>0</v>
      </c>
      <c r="AM6" s="56">
        <f t="shared" si="1"/>
        <v>0</v>
      </c>
      <c r="AN6" s="57">
        <v>0</v>
      </c>
      <c r="AO6" s="56">
        <f t="shared" si="2"/>
        <v>0</v>
      </c>
      <c r="AP6" s="10">
        <v>0</v>
      </c>
      <c r="AQ6" s="56">
        <f t="shared" si="15"/>
        <v>0</v>
      </c>
      <c r="AR6" s="41">
        <v>0</v>
      </c>
      <c r="AS6" s="57">
        <v>0</v>
      </c>
      <c r="AT6" s="56">
        <f t="shared" si="3"/>
        <v>0</v>
      </c>
      <c r="AU6" s="56">
        <f t="shared" si="16"/>
        <v>0</v>
      </c>
      <c r="AV6" s="56">
        <f t="shared" si="4"/>
        <v>11.904696923076923</v>
      </c>
      <c r="AW6" s="58">
        <f t="shared" si="9"/>
        <v>0.18460979978925185</v>
      </c>
      <c r="AX6" s="56">
        <f t="shared" si="10"/>
        <v>14.6</v>
      </c>
      <c r="AY6" s="13">
        <v>14.6</v>
      </c>
      <c r="AZ6" s="13">
        <v>29.99</v>
      </c>
      <c r="BA6" s="57">
        <f t="shared" si="11"/>
        <v>0.51317105701900634</v>
      </c>
      <c r="BB6" s="58">
        <v>0.51319999999999999</v>
      </c>
      <c r="BC6" s="59">
        <v>700</v>
      </c>
      <c r="BD6" s="56">
        <f t="shared" si="12"/>
        <v>8333.2878461538457</v>
      </c>
      <c r="BE6" s="56">
        <f t="shared" si="13"/>
        <v>10220</v>
      </c>
    </row>
    <row r="7" spans="1:59" ht="37.5" customHeight="1">
      <c r="A7" s="61"/>
      <c r="B7" s="62">
        <v>6</v>
      </c>
      <c r="C7" s="90"/>
      <c r="D7" s="43"/>
      <c r="E7" s="61"/>
      <c r="F7" s="61"/>
      <c r="G7" s="61" t="s">
        <v>57</v>
      </c>
      <c r="H7" s="63" t="s">
        <v>93</v>
      </c>
      <c r="I7" s="44" t="s">
        <v>94</v>
      </c>
      <c r="J7" s="45" t="s">
        <v>60</v>
      </c>
      <c r="K7" s="64" t="s">
        <v>95</v>
      </c>
      <c r="L7" s="46" t="s">
        <v>96</v>
      </c>
      <c r="M7" s="61" t="s">
        <v>97</v>
      </c>
      <c r="N7" s="61"/>
      <c r="O7" s="61"/>
      <c r="P7" s="47" t="s">
        <v>98</v>
      </c>
      <c r="Q7" s="61"/>
      <c r="R7" s="41" t="s">
        <v>66</v>
      </c>
      <c r="S7" s="48">
        <f>'[1]printed quilt-9.26'!G11</f>
        <v>72.3</v>
      </c>
      <c r="T7" s="49">
        <v>8.1</v>
      </c>
      <c r="U7" s="65">
        <f t="shared" si="5"/>
        <v>8.9259259259259256</v>
      </c>
      <c r="V7" s="66">
        <v>8.93</v>
      </c>
      <c r="W7" s="67"/>
      <c r="X7" s="41" t="s">
        <v>67</v>
      </c>
      <c r="Y7" s="52">
        <v>44</v>
      </c>
      <c r="Z7" s="52">
        <v>41</v>
      </c>
      <c r="AA7" s="52">
        <v>28</v>
      </c>
      <c r="AB7" s="49">
        <v>5</v>
      </c>
      <c r="AC7" s="68">
        <v>2</v>
      </c>
      <c r="AD7" s="69">
        <f t="shared" si="6"/>
        <v>5.0512000000000001E-2</v>
      </c>
      <c r="AE7" s="70">
        <f t="shared" si="7"/>
        <v>2573.6458663287931</v>
      </c>
      <c r="AF7" s="41">
        <v>2250</v>
      </c>
      <c r="AG7" s="71">
        <f t="shared" si="8"/>
        <v>0.8742461538461539</v>
      </c>
      <c r="AH7" s="41" t="s">
        <v>68</v>
      </c>
      <c r="AI7" s="57">
        <v>0.42799999999999999</v>
      </c>
      <c r="AJ7" s="71">
        <f t="shared" si="14"/>
        <v>3.8220399999999999</v>
      </c>
      <c r="AK7" s="71">
        <f t="shared" si="0"/>
        <v>13.626286153846154</v>
      </c>
      <c r="AL7" s="57">
        <v>0</v>
      </c>
      <c r="AM7" s="71">
        <f t="shared" si="1"/>
        <v>0</v>
      </c>
      <c r="AN7" s="57">
        <v>0</v>
      </c>
      <c r="AO7" s="71">
        <f t="shared" si="2"/>
        <v>0</v>
      </c>
      <c r="AP7" s="10">
        <v>0</v>
      </c>
      <c r="AQ7" s="71">
        <f t="shared" si="15"/>
        <v>0</v>
      </c>
      <c r="AR7" s="41">
        <v>0</v>
      </c>
      <c r="AS7" s="57">
        <v>0</v>
      </c>
      <c r="AT7" s="71">
        <f t="shared" si="3"/>
        <v>0</v>
      </c>
      <c r="AU7" s="71">
        <f t="shared" si="16"/>
        <v>0</v>
      </c>
      <c r="AV7" s="71">
        <f t="shared" si="4"/>
        <v>13.626286153846154</v>
      </c>
      <c r="AW7" s="72">
        <f t="shared" si="9"/>
        <v>0.20314116059379222</v>
      </c>
      <c r="AX7" s="71">
        <f t="shared" si="10"/>
        <v>17.100000000000001</v>
      </c>
      <c r="AY7" s="67">
        <v>17.100000000000001</v>
      </c>
      <c r="AZ7" s="13">
        <v>34.99</v>
      </c>
      <c r="BA7" s="57">
        <f t="shared" si="11"/>
        <v>0.51128893969705624</v>
      </c>
      <c r="BB7" s="72">
        <v>0.51129999999999998</v>
      </c>
      <c r="BC7" s="59">
        <v>550</v>
      </c>
      <c r="BD7" s="71">
        <f t="shared" si="12"/>
        <v>7494.4573846153844</v>
      </c>
      <c r="BE7" s="56">
        <f t="shared" si="13"/>
        <v>9405</v>
      </c>
    </row>
    <row r="8" spans="1:59" ht="47.25" customHeight="1">
      <c r="A8" s="73"/>
      <c r="B8" s="74">
        <v>8</v>
      </c>
      <c r="C8" s="91"/>
      <c r="D8" s="75"/>
      <c r="E8" s="73"/>
      <c r="F8" s="73"/>
      <c r="G8" s="73" t="s">
        <v>57</v>
      </c>
      <c r="H8" s="75" t="s">
        <v>99</v>
      </c>
      <c r="I8" s="44" t="s">
        <v>100</v>
      </c>
      <c r="J8" s="45" t="s">
        <v>60</v>
      </c>
      <c r="K8" s="76" t="s">
        <v>101</v>
      </c>
      <c r="L8" s="46" t="s">
        <v>102</v>
      </c>
      <c r="M8" s="73" t="s">
        <v>103</v>
      </c>
      <c r="N8" s="73"/>
      <c r="O8" s="73"/>
      <c r="P8" s="47" t="s">
        <v>104</v>
      </c>
      <c r="Q8" s="73"/>
      <c r="R8" s="73" t="s">
        <v>66</v>
      </c>
      <c r="S8" s="77">
        <f>'[1]printed quilt-9.26'!G14</f>
        <v>60.7</v>
      </c>
      <c r="T8" s="78">
        <v>8.1</v>
      </c>
      <c r="U8" s="79">
        <f t="shared" si="5"/>
        <v>7.4938271604938276</v>
      </c>
      <c r="V8" s="80">
        <v>7.49</v>
      </c>
      <c r="W8" s="81"/>
      <c r="X8" s="73" t="s">
        <v>67</v>
      </c>
      <c r="Y8" s="82">
        <v>44</v>
      </c>
      <c r="Z8" s="82">
        <v>41</v>
      </c>
      <c r="AA8" s="82">
        <v>25</v>
      </c>
      <c r="AB8" s="49">
        <v>5</v>
      </c>
      <c r="AC8" s="12">
        <v>2</v>
      </c>
      <c r="AD8" s="83">
        <f t="shared" si="6"/>
        <v>4.5100000000000001E-2</v>
      </c>
      <c r="AE8" s="84">
        <f t="shared" si="7"/>
        <v>2882.4833702882484</v>
      </c>
      <c r="AF8" s="41">
        <v>2250</v>
      </c>
      <c r="AG8" s="85">
        <f t="shared" si="8"/>
        <v>0.78057692307692306</v>
      </c>
      <c r="AH8" s="41" t="s">
        <v>68</v>
      </c>
      <c r="AI8" s="57">
        <v>0.42799999999999999</v>
      </c>
      <c r="AJ8" s="85">
        <f t="shared" si="14"/>
        <v>3.2057199999999999</v>
      </c>
      <c r="AK8" s="85">
        <f t="shared" si="0"/>
        <v>11.476296923076923</v>
      </c>
      <c r="AL8" s="57">
        <v>0</v>
      </c>
      <c r="AM8" s="85">
        <f t="shared" si="1"/>
        <v>0</v>
      </c>
      <c r="AN8" s="57">
        <v>0</v>
      </c>
      <c r="AO8" s="85">
        <f t="shared" si="2"/>
        <v>0</v>
      </c>
      <c r="AP8" s="10">
        <v>0</v>
      </c>
      <c r="AQ8" s="85">
        <f t="shared" si="15"/>
        <v>0</v>
      </c>
      <c r="AR8" s="41">
        <v>0</v>
      </c>
      <c r="AS8" s="57">
        <v>0</v>
      </c>
      <c r="AT8" s="85">
        <f t="shared" si="3"/>
        <v>0</v>
      </c>
      <c r="AU8" s="85">
        <f t="shared" si="16"/>
        <v>0</v>
      </c>
      <c r="AV8" s="85">
        <f t="shared" si="4"/>
        <v>11.476296923076923</v>
      </c>
      <c r="AW8" s="86">
        <f t="shared" si="9"/>
        <v>0.20469182792259716</v>
      </c>
      <c r="AX8" s="85">
        <f t="shared" si="10"/>
        <v>14.430000000000001</v>
      </c>
      <c r="AY8" s="13">
        <v>14.43</v>
      </c>
      <c r="AZ8" s="13">
        <v>29.99</v>
      </c>
      <c r="BA8" s="57">
        <f t="shared" si="11"/>
        <v>0.51883961320440142</v>
      </c>
      <c r="BB8" s="86">
        <v>0.51880000000000004</v>
      </c>
      <c r="BC8" s="59">
        <v>835</v>
      </c>
      <c r="BD8" s="85">
        <f t="shared" si="12"/>
        <v>9582.7079307692311</v>
      </c>
      <c r="BE8" s="56">
        <f t="shared" si="13"/>
        <v>12049.05</v>
      </c>
    </row>
    <row r="9" spans="1:59" ht="47.25" customHeight="1">
      <c r="A9" s="41"/>
      <c r="B9" s="42">
        <v>9</v>
      </c>
      <c r="C9" s="90"/>
      <c r="D9" s="75"/>
      <c r="E9" s="41"/>
      <c r="F9" s="41"/>
      <c r="G9" s="41" t="s">
        <v>57</v>
      </c>
      <c r="H9" s="43" t="s">
        <v>105</v>
      </c>
      <c r="I9" s="44" t="s">
        <v>59</v>
      </c>
      <c r="J9" s="45" t="s">
        <v>60</v>
      </c>
      <c r="K9" s="44" t="s">
        <v>101</v>
      </c>
      <c r="L9" s="46" t="s">
        <v>106</v>
      </c>
      <c r="M9" s="41" t="s">
        <v>107</v>
      </c>
      <c r="N9" s="41"/>
      <c r="O9" s="41"/>
      <c r="P9" s="47" t="s">
        <v>108</v>
      </c>
      <c r="Q9" s="41"/>
      <c r="R9" s="73" t="s">
        <v>66</v>
      </c>
      <c r="S9" s="77">
        <f>'[1]printed quilt-9.26'!G15</f>
        <v>69.7</v>
      </c>
      <c r="T9" s="78">
        <v>8.1</v>
      </c>
      <c r="U9" s="50">
        <f t="shared" si="5"/>
        <v>8.6049382716049383</v>
      </c>
      <c r="V9" s="51">
        <v>8.6</v>
      </c>
      <c r="W9" s="13"/>
      <c r="X9" s="73" t="s">
        <v>67</v>
      </c>
      <c r="Y9" s="82">
        <v>44</v>
      </c>
      <c r="Z9" s="82">
        <v>41</v>
      </c>
      <c r="AA9" s="82">
        <v>28</v>
      </c>
      <c r="AB9" s="49">
        <v>5</v>
      </c>
      <c r="AC9" s="12">
        <v>2</v>
      </c>
      <c r="AD9" s="54">
        <f t="shared" si="6"/>
        <v>5.0512000000000001E-2</v>
      </c>
      <c r="AE9" s="55">
        <f t="shared" si="7"/>
        <v>2573.6458663287931</v>
      </c>
      <c r="AF9" s="41">
        <v>2250</v>
      </c>
      <c r="AG9" s="56">
        <f t="shared" si="8"/>
        <v>0.8742461538461539</v>
      </c>
      <c r="AH9" s="41" t="s">
        <v>68</v>
      </c>
      <c r="AI9" s="57">
        <v>0.42799999999999999</v>
      </c>
      <c r="AJ9" s="56">
        <f t="shared" si="14"/>
        <v>3.6807999999999996</v>
      </c>
      <c r="AK9" s="56">
        <f t="shared" si="0"/>
        <v>13.155046153846152</v>
      </c>
      <c r="AL9" s="57">
        <v>0</v>
      </c>
      <c r="AM9" s="56">
        <f t="shared" si="1"/>
        <v>0</v>
      </c>
      <c r="AN9" s="57">
        <v>0</v>
      </c>
      <c r="AO9" s="56">
        <f t="shared" si="2"/>
        <v>0</v>
      </c>
      <c r="AP9" s="10">
        <v>0</v>
      </c>
      <c r="AQ9" s="56">
        <f t="shared" si="15"/>
        <v>0</v>
      </c>
      <c r="AR9" s="41">
        <v>0</v>
      </c>
      <c r="AS9" s="57">
        <v>0</v>
      </c>
      <c r="AT9" s="56">
        <f t="shared" si="3"/>
        <v>0</v>
      </c>
      <c r="AU9" s="56">
        <f t="shared" si="16"/>
        <v>0</v>
      </c>
      <c r="AV9" s="56">
        <f t="shared" si="4"/>
        <v>13.155046153846152</v>
      </c>
      <c r="AW9" s="58">
        <f t="shared" si="9"/>
        <v>0.21509271158435853</v>
      </c>
      <c r="AX9" s="56">
        <f t="shared" si="10"/>
        <v>16.760000000000002</v>
      </c>
      <c r="AY9" s="13">
        <v>16.760000000000002</v>
      </c>
      <c r="AZ9" s="13">
        <v>34.99</v>
      </c>
      <c r="BA9" s="57">
        <f t="shared" si="11"/>
        <v>0.52100600171477562</v>
      </c>
      <c r="BB9" s="58">
        <f t="shared" ref="BB9" si="17">IF(ISERROR((AZ9-AY9)/AZ9),"",(AZ9-AY9)/AZ9)</f>
        <v>0.52100600171477562</v>
      </c>
      <c r="BC9" s="59">
        <v>600</v>
      </c>
      <c r="BD9" s="56">
        <f t="shared" si="12"/>
        <v>7893.0276923076917</v>
      </c>
      <c r="BE9" s="56">
        <f t="shared" si="13"/>
        <v>10056.000000000002</v>
      </c>
    </row>
    <row r="10" spans="1:59" ht="47.25" customHeight="1">
      <c r="A10" s="41"/>
      <c r="B10" s="42">
        <v>10</v>
      </c>
      <c r="C10" s="89"/>
      <c r="D10" s="43"/>
      <c r="E10" s="41"/>
      <c r="F10" s="41"/>
      <c r="G10" s="41" t="s">
        <v>57</v>
      </c>
      <c r="H10" s="43" t="s">
        <v>109</v>
      </c>
      <c r="I10" s="44" t="s">
        <v>59</v>
      </c>
      <c r="J10" s="45" t="s">
        <v>60</v>
      </c>
      <c r="K10" s="44" t="s">
        <v>110</v>
      </c>
      <c r="L10" s="46" t="s">
        <v>90</v>
      </c>
      <c r="M10" s="41" t="s">
        <v>103</v>
      </c>
      <c r="N10" s="43" t="s">
        <v>111</v>
      </c>
      <c r="O10" s="41"/>
      <c r="P10" s="47" t="s">
        <v>112</v>
      </c>
      <c r="Q10" s="41"/>
      <c r="R10" s="73" t="s">
        <v>66</v>
      </c>
      <c r="S10" s="48">
        <f>'[1]printed quilt-9.26'!G7</f>
        <v>69.3</v>
      </c>
      <c r="T10" s="78">
        <v>8.1</v>
      </c>
      <c r="U10" s="50">
        <f t="shared" si="5"/>
        <v>8.5555555555555554</v>
      </c>
      <c r="V10" s="51">
        <v>8.56</v>
      </c>
      <c r="W10" s="13"/>
      <c r="X10" s="73" t="s">
        <v>67</v>
      </c>
      <c r="Y10" s="82">
        <v>44</v>
      </c>
      <c r="Z10" s="82">
        <v>41</v>
      </c>
      <c r="AA10" s="82">
        <v>25</v>
      </c>
      <c r="AB10" s="49">
        <v>5</v>
      </c>
      <c r="AC10" s="12">
        <v>2</v>
      </c>
      <c r="AD10" s="54">
        <f t="shared" si="6"/>
        <v>4.5100000000000001E-2</v>
      </c>
      <c r="AE10" s="55">
        <f t="shared" si="7"/>
        <v>2882.4833702882484</v>
      </c>
      <c r="AF10" s="41">
        <v>2250</v>
      </c>
      <c r="AG10" s="56">
        <f t="shared" si="8"/>
        <v>0.78057692307692306</v>
      </c>
      <c r="AH10" s="41" t="s">
        <v>68</v>
      </c>
      <c r="AI10" s="57">
        <v>0.42799999999999999</v>
      </c>
      <c r="AJ10" s="56">
        <f t="shared" si="14"/>
        <v>3.6636800000000003</v>
      </c>
      <c r="AK10" s="56">
        <f t="shared" si="0"/>
        <v>13.004256923076923</v>
      </c>
      <c r="AL10" s="57">
        <v>0</v>
      </c>
      <c r="AM10" s="56">
        <f t="shared" si="1"/>
        <v>0</v>
      </c>
      <c r="AN10" s="57">
        <v>0</v>
      </c>
      <c r="AO10" s="56">
        <f t="shared" si="2"/>
        <v>0</v>
      </c>
      <c r="AP10" s="10">
        <v>0</v>
      </c>
      <c r="AQ10" s="56">
        <f t="shared" si="15"/>
        <v>0</v>
      </c>
      <c r="AR10" s="41">
        <v>0</v>
      </c>
      <c r="AS10" s="57">
        <v>0</v>
      </c>
      <c r="AT10" s="56">
        <f t="shared" si="3"/>
        <v>0</v>
      </c>
      <c r="AU10" s="56">
        <f t="shared" si="16"/>
        <v>0</v>
      </c>
      <c r="AV10" s="56">
        <f t="shared" si="4"/>
        <v>13.004256923076923</v>
      </c>
      <c r="AW10" s="58">
        <f t="shared" si="9"/>
        <v>0.16101568238213398</v>
      </c>
      <c r="AX10" s="56">
        <f t="shared" si="10"/>
        <v>15.500000000000002</v>
      </c>
      <c r="AY10" s="13">
        <v>15.5</v>
      </c>
      <c r="AZ10" s="13">
        <v>29.99</v>
      </c>
      <c r="BA10" s="57">
        <f t="shared" si="11"/>
        <v>0.48316105368456147</v>
      </c>
      <c r="BB10" s="58">
        <v>0.48320000000000002</v>
      </c>
      <c r="BC10" s="59">
        <v>835</v>
      </c>
      <c r="BD10" s="56">
        <f t="shared" si="12"/>
        <v>10858.55453076923</v>
      </c>
      <c r="BE10" s="56">
        <f t="shared" si="13"/>
        <v>12942.5</v>
      </c>
    </row>
    <row r="11" spans="1:59" ht="47.25" customHeight="1">
      <c r="A11" s="41"/>
      <c r="B11" s="42">
        <v>11</v>
      </c>
      <c r="C11" s="90"/>
      <c r="D11" s="43"/>
      <c r="E11" s="41"/>
      <c r="F11" s="41"/>
      <c r="G11" s="41" t="s">
        <v>57</v>
      </c>
      <c r="H11" s="43" t="s">
        <v>113</v>
      </c>
      <c r="I11" s="44" t="s">
        <v>100</v>
      </c>
      <c r="J11" s="45" t="s">
        <v>60</v>
      </c>
      <c r="K11" s="44" t="s">
        <v>114</v>
      </c>
      <c r="L11" s="46" t="s">
        <v>84</v>
      </c>
      <c r="M11" s="41" t="s">
        <v>107</v>
      </c>
      <c r="N11" s="43" t="s">
        <v>115</v>
      </c>
      <c r="O11" s="41"/>
      <c r="P11" s="47" t="s">
        <v>116</v>
      </c>
      <c r="Q11" s="41"/>
      <c r="R11" s="73" t="s">
        <v>66</v>
      </c>
      <c r="S11" s="48">
        <f>'[1]printed quilt-9.26'!G8</f>
        <v>78.5</v>
      </c>
      <c r="T11" s="78">
        <v>8.1</v>
      </c>
      <c r="U11" s="50">
        <f t="shared" si="5"/>
        <v>9.6913580246913593</v>
      </c>
      <c r="V11" s="51">
        <v>9.69</v>
      </c>
      <c r="W11" s="13"/>
      <c r="X11" s="73" t="s">
        <v>67</v>
      </c>
      <c r="Y11" s="82">
        <v>44</v>
      </c>
      <c r="Z11" s="82">
        <v>41</v>
      </c>
      <c r="AA11" s="82">
        <v>28</v>
      </c>
      <c r="AB11" s="49">
        <v>5</v>
      </c>
      <c r="AC11" s="12">
        <v>2</v>
      </c>
      <c r="AD11" s="54">
        <f t="shared" si="6"/>
        <v>5.0512000000000001E-2</v>
      </c>
      <c r="AE11" s="55">
        <f t="shared" si="7"/>
        <v>2573.6458663287931</v>
      </c>
      <c r="AF11" s="41">
        <v>2250</v>
      </c>
      <c r="AG11" s="56">
        <f t="shared" si="8"/>
        <v>0.8742461538461539</v>
      </c>
      <c r="AH11" s="41" t="s">
        <v>68</v>
      </c>
      <c r="AI11" s="57">
        <v>0.42799999999999999</v>
      </c>
      <c r="AJ11" s="56">
        <f t="shared" si="14"/>
        <v>4.1473199999999997</v>
      </c>
      <c r="AK11" s="56">
        <f t="shared" si="0"/>
        <v>14.711566153846153</v>
      </c>
      <c r="AL11" s="57">
        <v>0</v>
      </c>
      <c r="AM11" s="56">
        <f t="shared" si="1"/>
        <v>0</v>
      </c>
      <c r="AN11" s="57">
        <v>0</v>
      </c>
      <c r="AO11" s="56">
        <f t="shared" si="2"/>
        <v>0</v>
      </c>
      <c r="AP11" s="10">
        <v>0</v>
      </c>
      <c r="AQ11" s="56">
        <f t="shared" si="15"/>
        <v>0</v>
      </c>
      <c r="AR11" s="41">
        <v>0</v>
      </c>
      <c r="AS11" s="57">
        <v>0</v>
      </c>
      <c r="AT11" s="56">
        <f t="shared" si="3"/>
        <v>0</v>
      </c>
      <c r="AU11" s="56">
        <f t="shared" si="16"/>
        <v>0</v>
      </c>
      <c r="AV11" s="56">
        <f t="shared" si="4"/>
        <v>14.711566153846153</v>
      </c>
      <c r="AW11" s="58">
        <f t="shared" si="9"/>
        <v>0.18269076923076927</v>
      </c>
      <c r="AX11" s="56">
        <f t="shared" si="10"/>
        <v>18</v>
      </c>
      <c r="AY11" s="13">
        <v>18</v>
      </c>
      <c r="AZ11" s="13">
        <v>34.99</v>
      </c>
      <c r="BA11" s="57">
        <f t="shared" si="11"/>
        <v>0.48556730494426981</v>
      </c>
      <c r="BB11" s="58">
        <v>0.48559999999999998</v>
      </c>
      <c r="BC11" s="59">
        <v>600</v>
      </c>
      <c r="BD11" s="56">
        <f t="shared" si="12"/>
        <v>8826.9396923076911</v>
      </c>
      <c r="BE11" s="56">
        <f t="shared" si="13"/>
        <v>10800</v>
      </c>
    </row>
    <row r="12" spans="1:59" ht="55.5" customHeight="1">
      <c r="A12" s="41"/>
      <c r="B12" s="42">
        <v>13</v>
      </c>
      <c r="C12" s="89"/>
      <c r="D12" s="43"/>
      <c r="E12" s="41"/>
      <c r="F12" s="41"/>
      <c r="G12" s="41" t="s">
        <v>57</v>
      </c>
      <c r="H12" s="43" t="s">
        <v>117</v>
      </c>
      <c r="I12" s="44" t="s">
        <v>118</v>
      </c>
      <c r="J12" s="45" t="s">
        <v>60</v>
      </c>
      <c r="K12" s="44" t="s">
        <v>119</v>
      </c>
      <c r="L12" s="46" t="s">
        <v>78</v>
      </c>
      <c r="M12" s="41" t="s">
        <v>120</v>
      </c>
      <c r="N12" s="43" t="s">
        <v>121</v>
      </c>
      <c r="O12" s="41"/>
      <c r="P12" s="47" t="s">
        <v>122</v>
      </c>
      <c r="Q12" s="41"/>
      <c r="R12" s="41" t="s">
        <v>66</v>
      </c>
      <c r="S12" s="48">
        <f>'[1]printed quilt-9.26'!F33</f>
        <v>66</v>
      </c>
      <c r="T12" s="78">
        <v>8.1</v>
      </c>
      <c r="U12" s="50">
        <f t="shared" si="5"/>
        <v>8.1481481481481488</v>
      </c>
      <c r="V12" s="51">
        <v>8.15</v>
      </c>
      <c r="W12" s="13"/>
      <c r="X12" s="41" t="s">
        <v>67</v>
      </c>
      <c r="Y12" s="82">
        <v>44</v>
      </c>
      <c r="Z12" s="82">
        <v>41</v>
      </c>
      <c r="AA12" s="82">
        <v>25</v>
      </c>
      <c r="AB12" s="49">
        <v>5</v>
      </c>
      <c r="AC12" s="12">
        <v>2</v>
      </c>
      <c r="AD12" s="54">
        <f t="shared" si="6"/>
        <v>4.5100000000000001E-2</v>
      </c>
      <c r="AE12" s="55">
        <f t="shared" si="7"/>
        <v>2882.4833702882484</v>
      </c>
      <c r="AF12" s="41">
        <v>2250</v>
      </c>
      <c r="AG12" s="56">
        <f t="shared" si="8"/>
        <v>0.78057692307692306</v>
      </c>
      <c r="AH12" s="41" t="s">
        <v>68</v>
      </c>
      <c r="AI12" s="57">
        <v>0.42799999999999999</v>
      </c>
      <c r="AJ12" s="56">
        <f t="shared" si="14"/>
        <v>3.4882</v>
      </c>
      <c r="AK12" s="56">
        <f t="shared" si="0"/>
        <v>12.418776923076923</v>
      </c>
      <c r="AL12" s="57">
        <v>0</v>
      </c>
      <c r="AM12" s="56">
        <f t="shared" si="1"/>
        <v>0</v>
      </c>
      <c r="AN12" s="57">
        <v>0</v>
      </c>
      <c r="AO12" s="56">
        <f t="shared" si="2"/>
        <v>0</v>
      </c>
      <c r="AP12" s="10">
        <v>0</v>
      </c>
      <c r="AQ12" s="56">
        <f t="shared" si="15"/>
        <v>0</v>
      </c>
      <c r="AR12" s="41">
        <v>0</v>
      </c>
      <c r="AS12" s="57">
        <v>0</v>
      </c>
      <c r="AT12" s="56">
        <f t="shared" si="3"/>
        <v>0</v>
      </c>
      <c r="AU12" s="56">
        <f t="shared" si="16"/>
        <v>0</v>
      </c>
      <c r="AV12" s="56">
        <f t="shared" si="4"/>
        <v>12.418776923076923</v>
      </c>
      <c r="AW12" s="58">
        <f t="shared" si="9"/>
        <v>0.17263311638394918</v>
      </c>
      <c r="AX12" s="56">
        <f t="shared" si="10"/>
        <v>15.010000000000002</v>
      </c>
      <c r="AY12" s="13">
        <v>15.01</v>
      </c>
      <c r="AZ12" s="13">
        <v>29.99</v>
      </c>
      <c r="BA12" s="57">
        <f t="shared" si="11"/>
        <v>0.49949983327775921</v>
      </c>
      <c r="BB12" s="58">
        <v>0.4995</v>
      </c>
      <c r="BC12" s="59">
        <v>835</v>
      </c>
      <c r="BD12" s="56">
        <f t="shared" si="12"/>
        <v>10369.67873076923</v>
      </c>
      <c r="BE12" s="56">
        <f t="shared" si="13"/>
        <v>12533.35</v>
      </c>
    </row>
    <row r="13" spans="1:59" ht="55.5" customHeight="1">
      <c r="A13" s="41"/>
      <c r="B13" s="42">
        <v>14</v>
      </c>
      <c r="C13" s="91"/>
      <c r="D13" s="43"/>
      <c r="E13" s="41"/>
      <c r="F13" s="41"/>
      <c r="G13" s="41" t="s">
        <v>57</v>
      </c>
      <c r="H13" s="43" t="s">
        <v>123</v>
      </c>
      <c r="I13" s="44" t="s">
        <v>124</v>
      </c>
      <c r="J13" s="45" t="s">
        <v>60</v>
      </c>
      <c r="K13" s="44" t="s">
        <v>125</v>
      </c>
      <c r="L13" s="46" t="s">
        <v>126</v>
      </c>
      <c r="M13" s="41" t="s">
        <v>127</v>
      </c>
      <c r="N13" s="43" t="s">
        <v>128</v>
      </c>
      <c r="O13" s="41"/>
      <c r="P13" s="47" t="s">
        <v>129</v>
      </c>
      <c r="Q13" s="41"/>
      <c r="R13" s="41" t="s">
        <v>66</v>
      </c>
      <c r="S13" s="48">
        <f>'[1]printed quilt-9.26'!F34</f>
        <v>76.099999999999994</v>
      </c>
      <c r="T13" s="78">
        <v>8.1</v>
      </c>
      <c r="U13" s="50">
        <f t="shared" si="5"/>
        <v>9.3950617283950617</v>
      </c>
      <c r="V13" s="51">
        <v>9.4</v>
      </c>
      <c r="W13" s="13"/>
      <c r="X13" s="41" t="s">
        <v>67</v>
      </c>
      <c r="Y13" s="82">
        <v>44</v>
      </c>
      <c r="Z13" s="82">
        <v>41</v>
      </c>
      <c r="AA13" s="82">
        <v>28</v>
      </c>
      <c r="AB13" s="49">
        <v>5</v>
      </c>
      <c r="AC13" s="12">
        <v>2</v>
      </c>
      <c r="AD13" s="54">
        <f t="shared" si="6"/>
        <v>5.0512000000000001E-2</v>
      </c>
      <c r="AE13" s="55">
        <f t="shared" si="7"/>
        <v>2573.6458663287931</v>
      </c>
      <c r="AF13" s="41">
        <v>2250</v>
      </c>
      <c r="AG13" s="56">
        <f t="shared" si="8"/>
        <v>0.8742461538461539</v>
      </c>
      <c r="AH13" s="41" t="s">
        <v>68</v>
      </c>
      <c r="AI13" s="57">
        <v>0.42799999999999999</v>
      </c>
      <c r="AJ13" s="56">
        <f t="shared" si="14"/>
        <v>4.0232000000000001</v>
      </c>
      <c r="AK13" s="56">
        <f t="shared" si="0"/>
        <v>14.297446153846153</v>
      </c>
      <c r="AL13" s="57">
        <v>0</v>
      </c>
      <c r="AM13" s="56">
        <f t="shared" si="1"/>
        <v>0</v>
      </c>
      <c r="AN13" s="57">
        <v>0</v>
      </c>
      <c r="AO13" s="56">
        <f t="shared" si="2"/>
        <v>0</v>
      </c>
      <c r="AP13" s="10">
        <v>0</v>
      </c>
      <c r="AQ13" s="56">
        <f t="shared" si="15"/>
        <v>0</v>
      </c>
      <c r="AR13" s="41">
        <v>0</v>
      </c>
      <c r="AS13" s="57">
        <v>0</v>
      </c>
      <c r="AT13" s="56">
        <f t="shared" si="3"/>
        <v>0</v>
      </c>
      <c r="AU13" s="56">
        <f t="shared" si="16"/>
        <v>0</v>
      </c>
      <c r="AV13" s="56">
        <f t="shared" si="4"/>
        <v>14.297446153846153</v>
      </c>
      <c r="AW13" s="58">
        <f t="shared" si="9"/>
        <v>0.17972196478220581</v>
      </c>
      <c r="AX13" s="56">
        <f t="shared" si="10"/>
        <v>17.43</v>
      </c>
      <c r="AY13" s="13">
        <v>17.43</v>
      </c>
      <c r="AZ13" s="13">
        <v>34.99</v>
      </c>
      <c r="BA13" s="57">
        <f t="shared" si="11"/>
        <v>0.50185767362103462</v>
      </c>
      <c r="BB13" s="58">
        <v>0.50190000000000001</v>
      </c>
      <c r="BC13" s="59">
        <v>600</v>
      </c>
      <c r="BD13" s="56">
        <f t="shared" si="12"/>
        <v>8578.4676923076913</v>
      </c>
      <c r="BE13" s="56">
        <f t="shared" si="13"/>
        <v>10458</v>
      </c>
    </row>
    <row r="14" spans="1:59" ht="55.5" customHeight="1">
      <c r="A14" s="41"/>
      <c r="B14" s="42">
        <v>16</v>
      </c>
      <c r="C14" s="61"/>
      <c r="D14" s="43"/>
      <c r="E14" s="41"/>
      <c r="F14" s="41"/>
      <c r="G14" s="41" t="s">
        <v>57</v>
      </c>
      <c r="H14" s="43" t="s">
        <v>130</v>
      </c>
      <c r="I14" s="44" t="s">
        <v>118</v>
      </c>
      <c r="J14" s="45" t="s">
        <v>60</v>
      </c>
      <c r="K14" s="44" t="s">
        <v>131</v>
      </c>
      <c r="L14" s="46" t="s">
        <v>78</v>
      </c>
      <c r="M14" s="41" t="s">
        <v>132</v>
      </c>
      <c r="N14" s="43" t="s">
        <v>133</v>
      </c>
      <c r="O14" s="41"/>
      <c r="P14" s="47" t="s">
        <v>134</v>
      </c>
      <c r="Q14" s="41"/>
      <c r="R14" s="41" t="s">
        <v>66</v>
      </c>
      <c r="S14" s="48">
        <f>'[1]printed quilt-9.26'!G29</f>
        <v>65.7</v>
      </c>
      <c r="T14" s="78">
        <v>8.1</v>
      </c>
      <c r="U14" s="50">
        <f t="shared" si="5"/>
        <v>8.1111111111111125</v>
      </c>
      <c r="V14" s="51">
        <v>8.11</v>
      </c>
      <c r="W14" s="13"/>
      <c r="X14" s="41" t="s">
        <v>67</v>
      </c>
      <c r="Y14" s="82">
        <v>44</v>
      </c>
      <c r="Z14" s="82">
        <v>41</v>
      </c>
      <c r="AA14" s="82">
        <v>25</v>
      </c>
      <c r="AB14" s="49">
        <v>5</v>
      </c>
      <c r="AC14" s="12">
        <v>2</v>
      </c>
      <c r="AD14" s="54">
        <f t="shared" si="6"/>
        <v>4.5100000000000001E-2</v>
      </c>
      <c r="AE14" s="55">
        <f t="shared" si="7"/>
        <v>2882.4833702882484</v>
      </c>
      <c r="AF14" s="41">
        <v>2250</v>
      </c>
      <c r="AG14" s="56">
        <f t="shared" si="8"/>
        <v>0.78057692307692306</v>
      </c>
      <c r="AH14" s="41" t="s">
        <v>68</v>
      </c>
      <c r="AI14" s="57">
        <v>0.42799999999999999</v>
      </c>
      <c r="AJ14" s="56">
        <f t="shared" si="14"/>
        <v>3.4710799999999997</v>
      </c>
      <c r="AK14" s="56">
        <f t="shared" si="0"/>
        <v>12.361656923076922</v>
      </c>
      <c r="AL14" s="57">
        <v>0</v>
      </c>
      <c r="AM14" s="56">
        <f t="shared" si="1"/>
        <v>0</v>
      </c>
      <c r="AN14" s="57">
        <v>0</v>
      </c>
      <c r="AO14" s="56">
        <f t="shared" si="2"/>
        <v>0</v>
      </c>
      <c r="AP14" s="10">
        <v>0</v>
      </c>
      <c r="AQ14" s="56">
        <f t="shared" si="15"/>
        <v>0</v>
      </c>
      <c r="AR14" s="41">
        <v>0</v>
      </c>
      <c r="AS14" s="57">
        <v>0</v>
      </c>
      <c r="AT14" s="56">
        <f t="shared" si="3"/>
        <v>0</v>
      </c>
      <c r="AU14" s="56">
        <f t="shared" si="16"/>
        <v>0</v>
      </c>
      <c r="AV14" s="56">
        <f t="shared" si="4"/>
        <v>12.361656923076922</v>
      </c>
      <c r="AW14" s="58">
        <f t="shared" si="9"/>
        <v>0.16812537529764993</v>
      </c>
      <c r="AX14" s="56">
        <f t="shared" si="10"/>
        <v>14.86</v>
      </c>
      <c r="AY14" s="13">
        <v>14.86</v>
      </c>
      <c r="AZ14" s="13">
        <v>29.99</v>
      </c>
      <c r="BA14" s="57">
        <f t="shared" si="11"/>
        <v>0.50450150050016673</v>
      </c>
      <c r="BB14" s="58">
        <v>0.50449999999999995</v>
      </c>
      <c r="BC14" s="59">
        <v>835</v>
      </c>
      <c r="BD14" s="56">
        <f t="shared" si="12"/>
        <v>10321.98353076923</v>
      </c>
      <c r="BE14" s="56">
        <f t="shared" si="13"/>
        <v>12408.1</v>
      </c>
    </row>
    <row r="15" spans="1:59" ht="55.5" customHeight="1">
      <c r="A15" s="41"/>
      <c r="B15" s="42">
        <v>17</v>
      </c>
      <c r="C15" s="87"/>
      <c r="D15" s="43"/>
      <c r="E15" s="41"/>
      <c r="F15" s="41"/>
      <c r="G15" s="41" t="s">
        <v>57</v>
      </c>
      <c r="H15" s="43" t="s">
        <v>135</v>
      </c>
      <c r="I15" s="44" t="s">
        <v>70</v>
      </c>
      <c r="J15" s="45" t="s">
        <v>60</v>
      </c>
      <c r="K15" s="44" t="s">
        <v>136</v>
      </c>
      <c r="L15" s="46" t="s">
        <v>137</v>
      </c>
      <c r="M15" s="41" t="s">
        <v>97</v>
      </c>
      <c r="N15" s="43" t="s">
        <v>138</v>
      </c>
      <c r="O15" s="41"/>
      <c r="P15" s="47" t="s">
        <v>139</v>
      </c>
      <c r="Q15" s="41"/>
      <c r="R15" s="41" t="s">
        <v>66</v>
      </c>
      <c r="S15" s="48">
        <f>'[1]printed quilt-9.26'!G30</f>
        <v>75.099999999999994</v>
      </c>
      <c r="T15" s="78">
        <v>8.1</v>
      </c>
      <c r="U15" s="50">
        <f t="shared" si="5"/>
        <v>9.2716049382716044</v>
      </c>
      <c r="V15" s="51">
        <v>9.27</v>
      </c>
      <c r="W15" s="13"/>
      <c r="X15" s="41" t="s">
        <v>67</v>
      </c>
      <c r="Y15" s="82">
        <v>44</v>
      </c>
      <c r="Z15" s="82">
        <v>41</v>
      </c>
      <c r="AA15" s="82">
        <v>28</v>
      </c>
      <c r="AB15" s="49">
        <v>5</v>
      </c>
      <c r="AC15" s="12">
        <v>2</v>
      </c>
      <c r="AD15" s="54">
        <f t="shared" si="6"/>
        <v>5.0512000000000001E-2</v>
      </c>
      <c r="AE15" s="55">
        <f t="shared" si="7"/>
        <v>2573.6458663287931</v>
      </c>
      <c r="AF15" s="41">
        <v>2250</v>
      </c>
      <c r="AG15" s="56">
        <f t="shared" si="8"/>
        <v>0.8742461538461539</v>
      </c>
      <c r="AH15" s="41" t="s">
        <v>68</v>
      </c>
      <c r="AI15" s="57">
        <v>0.42799999999999999</v>
      </c>
      <c r="AJ15" s="56">
        <f t="shared" si="14"/>
        <v>3.9675599999999998</v>
      </c>
      <c r="AK15" s="56">
        <f t="shared" si="0"/>
        <v>14.111806153846153</v>
      </c>
      <c r="AL15" s="57">
        <v>0</v>
      </c>
      <c r="AM15" s="56">
        <f t="shared" si="1"/>
        <v>0</v>
      </c>
      <c r="AN15" s="57">
        <v>0</v>
      </c>
      <c r="AO15" s="56">
        <f t="shared" si="2"/>
        <v>0</v>
      </c>
      <c r="AP15" s="10">
        <v>0</v>
      </c>
      <c r="AQ15" s="56">
        <f t="shared" si="15"/>
        <v>0</v>
      </c>
      <c r="AR15" s="41">
        <v>0</v>
      </c>
      <c r="AS15" s="57">
        <v>0</v>
      </c>
      <c r="AT15" s="56">
        <f t="shared" si="3"/>
        <v>0</v>
      </c>
      <c r="AU15" s="56">
        <f t="shared" si="16"/>
        <v>0</v>
      </c>
      <c r="AV15" s="56">
        <f t="shared" si="4"/>
        <v>14.111806153846153</v>
      </c>
      <c r="AW15" s="58">
        <f t="shared" si="9"/>
        <v>0.18239825296372236</v>
      </c>
      <c r="AX15" s="56">
        <f t="shared" si="10"/>
        <v>17.260000000000002</v>
      </c>
      <c r="AY15" s="13">
        <v>17.260000000000002</v>
      </c>
      <c r="AZ15" s="13">
        <v>34.99</v>
      </c>
      <c r="BA15" s="57">
        <f t="shared" si="11"/>
        <v>0.5067162046298942</v>
      </c>
      <c r="BB15" s="58">
        <v>0.50670000000000004</v>
      </c>
      <c r="BC15" s="59">
        <v>600</v>
      </c>
      <c r="BD15" s="56">
        <f t="shared" si="12"/>
        <v>8467.0836923076913</v>
      </c>
      <c r="BE15" s="56">
        <f t="shared" si="13"/>
        <v>10356.000000000002</v>
      </c>
    </row>
    <row r="16" spans="1:59" ht="97.5" customHeight="1">
      <c r="A16" s="41"/>
      <c r="B16" s="42">
        <v>19</v>
      </c>
      <c r="C16" s="88"/>
      <c r="D16" s="43"/>
      <c r="E16" s="41"/>
      <c r="F16" s="41"/>
      <c r="G16" s="41" t="s">
        <v>57</v>
      </c>
      <c r="H16" s="43" t="s">
        <v>140</v>
      </c>
      <c r="I16" s="44" t="s">
        <v>70</v>
      </c>
      <c r="J16" s="45" t="s">
        <v>60</v>
      </c>
      <c r="K16" s="44" t="s">
        <v>141</v>
      </c>
      <c r="L16" s="46" t="s">
        <v>142</v>
      </c>
      <c r="M16" s="41" t="s">
        <v>63</v>
      </c>
      <c r="N16" s="43" t="s">
        <v>143</v>
      </c>
      <c r="O16" s="41"/>
      <c r="P16" s="47" t="s">
        <v>144</v>
      </c>
      <c r="Q16" s="41"/>
      <c r="R16" s="41" t="s">
        <v>66</v>
      </c>
      <c r="S16" s="48">
        <f>'[1]printed quilt-9.26'!G6</f>
        <v>53.6</v>
      </c>
      <c r="T16" s="78">
        <v>8.1</v>
      </c>
      <c r="U16" s="50">
        <f t="shared" si="5"/>
        <v>6.617283950617284</v>
      </c>
      <c r="V16" s="51">
        <v>6.62</v>
      </c>
      <c r="W16" s="13"/>
      <c r="X16" s="41" t="s">
        <v>67</v>
      </c>
      <c r="Y16" s="52">
        <v>44</v>
      </c>
      <c r="Z16" s="52">
        <v>41</v>
      </c>
      <c r="AA16" s="52">
        <v>23</v>
      </c>
      <c r="AB16" s="49">
        <v>5</v>
      </c>
      <c r="AC16" s="12">
        <v>2</v>
      </c>
      <c r="AD16" s="54">
        <f t="shared" si="6"/>
        <v>4.1492000000000001E-2</v>
      </c>
      <c r="AE16" s="55">
        <f t="shared" si="7"/>
        <v>3133.1340981394001</v>
      </c>
      <c r="AF16" s="41">
        <v>2250</v>
      </c>
      <c r="AG16" s="56">
        <f t="shared" si="8"/>
        <v>0.71813076923076935</v>
      </c>
      <c r="AH16" s="41" t="s">
        <v>68</v>
      </c>
      <c r="AI16" s="57">
        <v>0.42799999999999999</v>
      </c>
      <c r="AJ16" s="56">
        <f t="shared" si="14"/>
        <v>2.8333599999999999</v>
      </c>
      <c r="AK16" s="56">
        <f t="shared" si="0"/>
        <v>10.171490769230768</v>
      </c>
      <c r="AL16" s="57">
        <v>0</v>
      </c>
      <c r="AM16" s="56">
        <f t="shared" si="1"/>
        <v>0</v>
      </c>
      <c r="AN16" s="57">
        <v>0</v>
      </c>
      <c r="AO16" s="56">
        <f t="shared" si="2"/>
        <v>0</v>
      </c>
      <c r="AP16" s="10">
        <v>0</v>
      </c>
      <c r="AQ16" s="56">
        <f t="shared" si="15"/>
        <v>0</v>
      </c>
      <c r="AR16" s="41">
        <v>0</v>
      </c>
      <c r="AS16" s="57">
        <v>0</v>
      </c>
      <c r="AT16" s="56">
        <f t="shared" si="3"/>
        <v>0</v>
      </c>
      <c r="AU16" s="56">
        <f t="shared" si="16"/>
        <v>0</v>
      </c>
      <c r="AV16" s="56">
        <f t="shared" si="4"/>
        <v>10.171490769230768</v>
      </c>
      <c r="AW16" s="58">
        <f t="shared" si="9"/>
        <v>0.16627124842370747</v>
      </c>
      <c r="AX16" s="56">
        <f t="shared" si="10"/>
        <v>12.2</v>
      </c>
      <c r="AY16" s="13">
        <v>12.2</v>
      </c>
      <c r="AZ16" s="13">
        <v>24.99</v>
      </c>
      <c r="BA16" s="57">
        <f t="shared" si="11"/>
        <v>0.51180472188875548</v>
      </c>
      <c r="BB16" s="58">
        <v>0.51180000000000003</v>
      </c>
      <c r="BC16" s="59">
        <v>810</v>
      </c>
      <c r="BD16" s="56">
        <f t="shared" si="12"/>
        <v>8238.9075230769231</v>
      </c>
      <c r="BE16" s="56">
        <f t="shared" si="13"/>
        <v>9882</v>
      </c>
    </row>
    <row r="17" spans="1:57" ht="97.5" customHeight="1">
      <c r="A17" s="41"/>
      <c r="B17" s="42">
        <v>20</v>
      </c>
      <c r="C17" s="88"/>
      <c r="D17" s="75"/>
      <c r="E17" s="41"/>
      <c r="F17" s="41"/>
      <c r="G17" s="41" t="s">
        <v>57</v>
      </c>
      <c r="H17" s="43" t="s">
        <v>145</v>
      </c>
      <c r="I17" s="44" t="s">
        <v>70</v>
      </c>
      <c r="J17" s="45" t="s">
        <v>60</v>
      </c>
      <c r="K17" s="44" t="s">
        <v>146</v>
      </c>
      <c r="L17" s="46" t="s">
        <v>72</v>
      </c>
      <c r="M17" s="41" t="s">
        <v>63</v>
      </c>
      <c r="N17" s="41"/>
      <c r="O17" s="41"/>
      <c r="P17" s="47" t="s">
        <v>147</v>
      </c>
      <c r="Q17" s="41"/>
      <c r="R17" s="41" t="s">
        <v>66</v>
      </c>
      <c r="S17" s="48">
        <f>'[1]printed quilt-9.26'!G13</f>
        <v>47.3</v>
      </c>
      <c r="T17" s="78">
        <v>8.1</v>
      </c>
      <c r="U17" s="50">
        <f t="shared" si="5"/>
        <v>5.8395061728395063</v>
      </c>
      <c r="V17" s="51">
        <v>5.84</v>
      </c>
      <c r="W17" s="13"/>
      <c r="X17" s="41" t="s">
        <v>67</v>
      </c>
      <c r="Y17" s="52">
        <v>44</v>
      </c>
      <c r="Z17" s="52">
        <v>41</v>
      </c>
      <c r="AA17" s="52">
        <v>23</v>
      </c>
      <c r="AB17" s="49">
        <v>5</v>
      </c>
      <c r="AC17" s="12">
        <v>2</v>
      </c>
      <c r="AD17" s="54">
        <f t="shared" si="6"/>
        <v>4.1492000000000001E-2</v>
      </c>
      <c r="AE17" s="55">
        <f t="shared" si="7"/>
        <v>3133.1340981394001</v>
      </c>
      <c r="AF17" s="41">
        <v>2250</v>
      </c>
      <c r="AG17" s="56">
        <f t="shared" si="8"/>
        <v>0.71813076923076935</v>
      </c>
      <c r="AH17" s="41" t="s">
        <v>68</v>
      </c>
      <c r="AI17" s="57">
        <v>0.42799999999999999</v>
      </c>
      <c r="AJ17" s="56">
        <f t="shared" si="14"/>
        <v>2.49952</v>
      </c>
      <c r="AK17" s="56">
        <f t="shared" si="0"/>
        <v>9.0576507692307686</v>
      </c>
      <c r="AL17" s="57">
        <v>0</v>
      </c>
      <c r="AM17" s="56">
        <f t="shared" si="1"/>
        <v>0</v>
      </c>
      <c r="AN17" s="57">
        <v>0</v>
      </c>
      <c r="AO17" s="56">
        <f t="shared" si="2"/>
        <v>0</v>
      </c>
      <c r="AP17" s="10">
        <v>0</v>
      </c>
      <c r="AQ17" s="56">
        <f t="shared" si="15"/>
        <v>0</v>
      </c>
      <c r="AR17" s="41">
        <v>0</v>
      </c>
      <c r="AS17" s="57">
        <v>0</v>
      </c>
      <c r="AT17" s="56">
        <f t="shared" si="3"/>
        <v>0</v>
      </c>
      <c r="AU17" s="56">
        <f t="shared" si="16"/>
        <v>0</v>
      </c>
      <c r="AV17" s="56">
        <f t="shared" si="4"/>
        <v>9.0576507692307686</v>
      </c>
      <c r="AW17" s="58">
        <f t="shared" si="9"/>
        <v>0.18692542466510159</v>
      </c>
      <c r="AX17" s="56">
        <f t="shared" si="10"/>
        <v>11.14</v>
      </c>
      <c r="AY17" s="13">
        <v>11.14</v>
      </c>
      <c r="AZ17" s="13">
        <v>24.99</v>
      </c>
      <c r="BA17" s="57">
        <f t="shared" si="11"/>
        <v>0.55422168867547017</v>
      </c>
      <c r="BB17" s="58">
        <v>0.55420000000000003</v>
      </c>
      <c r="BC17" s="59">
        <v>810</v>
      </c>
      <c r="BD17" s="56">
        <f t="shared" si="12"/>
        <v>7336.6971230769223</v>
      </c>
      <c r="BE17" s="56">
        <f t="shared" si="13"/>
        <v>9023.4</v>
      </c>
    </row>
    <row r="18" spans="1:57" ht="97.5" customHeight="1">
      <c r="A18" s="41"/>
      <c r="B18" s="42">
        <v>21</v>
      </c>
      <c r="C18" s="88"/>
      <c r="D18" s="43"/>
      <c r="E18" s="41"/>
      <c r="F18" s="41"/>
      <c r="G18" s="41" t="s">
        <v>57</v>
      </c>
      <c r="H18" s="43" t="s">
        <v>148</v>
      </c>
      <c r="I18" s="44" t="s">
        <v>70</v>
      </c>
      <c r="J18" s="45" t="s">
        <v>60</v>
      </c>
      <c r="K18" s="44" t="s">
        <v>149</v>
      </c>
      <c r="L18" s="46" t="s">
        <v>142</v>
      </c>
      <c r="M18" s="41" t="s">
        <v>150</v>
      </c>
      <c r="N18" s="43" t="s">
        <v>151</v>
      </c>
      <c r="O18" s="41"/>
      <c r="P18" s="47" t="s">
        <v>152</v>
      </c>
      <c r="Q18" s="41"/>
      <c r="R18" s="41" t="s">
        <v>66</v>
      </c>
      <c r="S18" s="48">
        <f>'[1]printed quilt-9.26'!F32</f>
        <v>50.5</v>
      </c>
      <c r="T18" s="78">
        <v>8.1</v>
      </c>
      <c r="U18" s="50">
        <f t="shared" si="5"/>
        <v>6.2345679012345681</v>
      </c>
      <c r="V18" s="51">
        <v>6.23</v>
      </c>
      <c r="W18" s="13"/>
      <c r="X18" s="41" t="s">
        <v>67</v>
      </c>
      <c r="Y18" s="52">
        <v>44</v>
      </c>
      <c r="Z18" s="52">
        <v>41</v>
      </c>
      <c r="AA18" s="52">
        <v>23</v>
      </c>
      <c r="AB18" s="49">
        <v>5</v>
      </c>
      <c r="AC18" s="12">
        <v>2</v>
      </c>
      <c r="AD18" s="54">
        <f t="shared" si="6"/>
        <v>4.1492000000000001E-2</v>
      </c>
      <c r="AE18" s="55">
        <f t="shared" si="7"/>
        <v>3133.1340981394001</v>
      </c>
      <c r="AF18" s="41">
        <v>2250</v>
      </c>
      <c r="AG18" s="56">
        <f t="shared" si="8"/>
        <v>0.71813076923076935</v>
      </c>
      <c r="AH18" s="41" t="s">
        <v>68</v>
      </c>
      <c r="AI18" s="57">
        <v>0.42799999999999999</v>
      </c>
      <c r="AJ18" s="56">
        <f t="shared" si="14"/>
        <v>2.6664400000000001</v>
      </c>
      <c r="AK18" s="56">
        <f t="shared" si="0"/>
        <v>9.6145707692307703</v>
      </c>
      <c r="AL18" s="57">
        <v>0</v>
      </c>
      <c r="AM18" s="56">
        <f t="shared" si="1"/>
        <v>0</v>
      </c>
      <c r="AN18" s="57">
        <v>0</v>
      </c>
      <c r="AO18" s="56">
        <f t="shared" si="2"/>
        <v>0</v>
      </c>
      <c r="AP18" s="10">
        <v>0</v>
      </c>
      <c r="AQ18" s="56">
        <f t="shared" si="15"/>
        <v>0</v>
      </c>
      <c r="AR18" s="41">
        <v>0</v>
      </c>
      <c r="AS18" s="57">
        <v>0</v>
      </c>
      <c r="AT18" s="56">
        <f t="shared" si="3"/>
        <v>0</v>
      </c>
      <c r="AU18" s="56">
        <f t="shared" si="16"/>
        <v>0</v>
      </c>
      <c r="AV18" s="56">
        <f t="shared" si="4"/>
        <v>9.6145707692307703</v>
      </c>
      <c r="AW18" s="58">
        <f t="shared" si="9"/>
        <v>0.21192042875157616</v>
      </c>
      <c r="AX18" s="56">
        <f t="shared" si="10"/>
        <v>12.2</v>
      </c>
      <c r="AY18" s="13">
        <v>12.2</v>
      </c>
      <c r="AZ18" s="13">
        <v>24.99</v>
      </c>
      <c r="BA18" s="57">
        <f t="shared" si="11"/>
        <v>0.51180472188875548</v>
      </c>
      <c r="BB18" s="58">
        <v>0.51180000000000003</v>
      </c>
      <c r="BC18" s="59">
        <v>810</v>
      </c>
      <c r="BD18" s="56">
        <f t="shared" si="12"/>
        <v>7787.802323076924</v>
      </c>
      <c r="BE18" s="56">
        <f t="shared" si="13"/>
        <v>9882</v>
      </c>
    </row>
    <row r="19" spans="1:57" ht="97.5" customHeight="1">
      <c r="A19" s="41"/>
      <c r="B19" s="42">
        <v>22</v>
      </c>
      <c r="C19" s="88"/>
      <c r="D19" s="43"/>
      <c r="E19" s="41"/>
      <c r="F19" s="41"/>
      <c r="G19" s="41" t="s">
        <v>57</v>
      </c>
      <c r="H19" s="43" t="s">
        <v>153</v>
      </c>
      <c r="I19" s="44" t="s">
        <v>124</v>
      </c>
      <c r="J19" s="45" t="s">
        <v>60</v>
      </c>
      <c r="K19" s="44" t="s">
        <v>131</v>
      </c>
      <c r="L19" s="46" t="s">
        <v>137</v>
      </c>
      <c r="M19" s="41" t="s">
        <v>85</v>
      </c>
      <c r="N19" s="43" t="s">
        <v>154</v>
      </c>
      <c r="O19" s="41"/>
      <c r="P19" s="47" t="s">
        <v>155</v>
      </c>
      <c r="Q19" s="41"/>
      <c r="R19" s="41" t="s">
        <v>66</v>
      </c>
      <c r="S19" s="48">
        <f>'[1]printed quilt-9.26'!G28</f>
        <v>50.3</v>
      </c>
      <c r="T19" s="78">
        <v>8.1</v>
      </c>
      <c r="U19" s="50">
        <f t="shared" si="5"/>
        <v>6.2098765432098766</v>
      </c>
      <c r="V19" s="51">
        <v>6.21</v>
      </c>
      <c r="W19" s="13"/>
      <c r="X19" s="41" t="s">
        <v>67</v>
      </c>
      <c r="Y19" s="52">
        <v>44</v>
      </c>
      <c r="Z19" s="52">
        <v>41</v>
      </c>
      <c r="AA19" s="52">
        <v>23</v>
      </c>
      <c r="AB19" s="49">
        <v>5</v>
      </c>
      <c r="AC19" s="12">
        <v>2</v>
      </c>
      <c r="AD19" s="54">
        <f t="shared" si="6"/>
        <v>4.1492000000000001E-2</v>
      </c>
      <c r="AE19" s="55">
        <f t="shared" si="7"/>
        <v>3133.1340981394001</v>
      </c>
      <c r="AF19" s="41">
        <v>2250</v>
      </c>
      <c r="AG19" s="56">
        <f t="shared" si="8"/>
        <v>0.71813076923076935</v>
      </c>
      <c r="AH19" s="41" t="s">
        <v>68</v>
      </c>
      <c r="AI19" s="57">
        <v>0.42799999999999999</v>
      </c>
      <c r="AJ19" s="56">
        <f t="shared" si="14"/>
        <v>2.65788</v>
      </c>
      <c r="AK19" s="56">
        <f t="shared" si="0"/>
        <v>9.5860107692307697</v>
      </c>
      <c r="AL19" s="57">
        <v>0</v>
      </c>
      <c r="AM19" s="56">
        <f t="shared" si="1"/>
        <v>0</v>
      </c>
      <c r="AN19" s="57">
        <v>0</v>
      </c>
      <c r="AO19" s="56">
        <f t="shared" si="2"/>
        <v>0</v>
      </c>
      <c r="AP19" s="10">
        <v>0</v>
      </c>
      <c r="AQ19" s="56">
        <f t="shared" si="15"/>
        <v>0</v>
      </c>
      <c r="AR19" s="41">
        <v>0</v>
      </c>
      <c r="AS19" s="57">
        <v>0</v>
      </c>
      <c r="AT19" s="56">
        <f t="shared" si="3"/>
        <v>0</v>
      </c>
      <c r="AU19" s="56">
        <f t="shared" si="16"/>
        <v>0</v>
      </c>
      <c r="AV19" s="56">
        <f t="shared" si="4"/>
        <v>9.5860107692307697</v>
      </c>
      <c r="AW19" s="58">
        <f t="shared" si="9"/>
        <v>0.16425363825363826</v>
      </c>
      <c r="AX19" s="56">
        <f t="shared" si="10"/>
        <v>11.470000000000002</v>
      </c>
      <c r="AY19" s="13">
        <v>11.47</v>
      </c>
      <c r="AZ19" s="13">
        <v>24.99</v>
      </c>
      <c r="BA19" s="57">
        <f t="shared" si="11"/>
        <v>0.54101640656262495</v>
      </c>
      <c r="BB19" s="58">
        <v>0.54100000000000004</v>
      </c>
      <c r="BC19" s="59">
        <v>810</v>
      </c>
      <c r="BD19" s="56">
        <f t="shared" si="12"/>
        <v>7764.668723076923</v>
      </c>
      <c r="BE19" s="56">
        <f t="shared" si="13"/>
        <v>9290.7000000000007</v>
      </c>
    </row>
    <row r="20" spans="1:57" ht="51.75" customHeight="1">
      <c r="A20" s="41"/>
      <c r="B20" s="42">
        <v>24</v>
      </c>
      <c r="C20" s="89"/>
      <c r="D20" s="41"/>
      <c r="E20" s="41"/>
      <c r="F20" s="41"/>
      <c r="G20" s="41" t="s">
        <v>57</v>
      </c>
      <c r="H20" s="43" t="s">
        <v>156</v>
      </c>
      <c r="I20" s="44" t="s">
        <v>157</v>
      </c>
      <c r="J20" s="45" t="s">
        <v>60</v>
      </c>
      <c r="K20" s="44" t="s">
        <v>158</v>
      </c>
      <c r="L20" s="46" t="s">
        <v>126</v>
      </c>
      <c r="M20" s="41" t="s">
        <v>103</v>
      </c>
      <c r="N20" s="43" t="s">
        <v>159</v>
      </c>
      <c r="O20" s="41"/>
      <c r="P20" s="47" t="s">
        <v>160</v>
      </c>
      <c r="Q20" s="41"/>
      <c r="R20" s="41" t="s">
        <v>66</v>
      </c>
      <c r="S20" s="48">
        <f>'[1]emb quilt-9.26'!G7</f>
        <v>74.5</v>
      </c>
      <c r="T20" s="78">
        <v>8.1</v>
      </c>
      <c r="U20" s="50">
        <f t="shared" si="5"/>
        <v>9.1975308641975317</v>
      </c>
      <c r="V20" s="51">
        <v>9.1999999999999993</v>
      </c>
      <c r="W20" s="13"/>
      <c r="X20" s="41" t="s">
        <v>67</v>
      </c>
      <c r="Y20" s="52">
        <v>44</v>
      </c>
      <c r="Z20" s="52">
        <v>41</v>
      </c>
      <c r="AA20" s="52">
        <v>28</v>
      </c>
      <c r="AB20" s="49">
        <v>5</v>
      </c>
      <c r="AC20" s="12">
        <v>2</v>
      </c>
      <c r="AD20" s="54">
        <f t="shared" si="6"/>
        <v>5.0512000000000001E-2</v>
      </c>
      <c r="AE20" s="55">
        <f t="shared" si="7"/>
        <v>2573.6458663287931</v>
      </c>
      <c r="AF20" s="41">
        <v>2250</v>
      </c>
      <c r="AG20" s="56">
        <f t="shared" si="8"/>
        <v>0.8742461538461539</v>
      </c>
      <c r="AH20" s="41" t="s">
        <v>68</v>
      </c>
      <c r="AI20" s="57">
        <v>0.42799999999999999</v>
      </c>
      <c r="AJ20" s="56">
        <f t="shared" si="14"/>
        <v>3.9375999999999998</v>
      </c>
      <c r="AK20" s="56">
        <f t="shared" si="0"/>
        <v>14.011846153846154</v>
      </c>
      <c r="AL20" s="57">
        <v>0</v>
      </c>
      <c r="AM20" s="56">
        <f t="shared" si="1"/>
        <v>0</v>
      </c>
      <c r="AN20" s="57">
        <v>0</v>
      </c>
      <c r="AO20" s="56">
        <f t="shared" si="2"/>
        <v>0</v>
      </c>
      <c r="AP20" s="57">
        <v>0</v>
      </c>
      <c r="AQ20" s="56">
        <f t="shared" si="15"/>
        <v>0</v>
      </c>
      <c r="AR20" s="41">
        <v>0</v>
      </c>
      <c r="AS20" s="57">
        <v>0</v>
      </c>
      <c r="AT20" s="56">
        <f t="shared" si="3"/>
        <v>0</v>
      </c>
      <c r="AU20" s="56">
        <f t="shared" si="16"/>
        <v>0</v>
      </c>
      <c r="AV20" s="56">
        <f t="shared" si="4"/>
        <v>14.011846153846154</v>
      </c>
      <c r="AW20" s="58">
        <f t="shared" si="9"/>
        <v>0.17577375565610859</v>
      </c>
      <c r="AX20" s="56">
        <f t="shared" si="10"/>
        <v>16.999999999999996</v>
      </c>
      <c r="AY20" s="13">
        <v>17</v>
      </c>
      <c r="AZ20" s="13">
        <v>34.99</v>
      </c>
      <c r="BA20" s="57">
        <f t="shared" si="11"/>
        <v>0.51414689911403266</v>
      </c>
      <c r="BB20" s="58">
        <v>0.5141</v>
      </c>
      <c r="BC20" s="59">
        <v>700</v>
      </c>
      <c r="BD20" s="56">
        <f t="shared" si="12"/>
        <v>9808.2923076923071</v>
      </c>
      <c r="BE20" s="56">
        <f t="shared" si="13"/>
        <v>11900</v>
      </c>
    </row>
    <row r="21" spans="1:57" ht="51.75" customHeight="1">
      <c r="A21" s="41"/>
      <c r="B21" s="42">
        <v>25</v>
      </c>
      <c r="C21" s="90"/>
      <c r="D21" s="41"/>
      <c r="E21" s="41"/>
      <c r="F21" s="41"/>
      <c r="G21" s="41" t="s">
        <v>57</v>
      </c>
      <c r="H21" s="43" t="s">
        <v>161</v>
      </c>
      <c r="I21" s="44" t="s">
        <v>162</v>
      </c>
      <c r="J21" s="45" t="s">
        <v>60</v>
      </c>
      <c r="K21" s="44" t="s">
        <v>163</v>
      </c>
      <c r="L21" s="46" t="s">
        <v>142</v>
      </c>
      <c r="M21" s="41" t="s">
        <v>107</v>
      </c>
      <c r="N21" s="43" t="s">
        <v>164</v>
      </c>
      <c r="O21" s="41"/>
      <c r="P21" s="47" t="s">
        <v>165</v>
      </c>
      <c r="Q21" s="41"/>
      <c r="R21" s="41" t="s">
        <v>66</v>
      </c>
      <c r="S21" s="48">
        <f>'[1]emb quilt-9.26'!G8</f>
        <v>84.6</v>
      </c>
      <c r="T21" s="78">
        <v>8.1</v>
      </c>
      <c r="U21" s="50">
        <f t="shared" si="5"/>
        <v>10.444444444444445</v>
      </c>
      <c r="V21" s="51">
        <v>10.44</v>
      </c>
      <c r="W21" s="13"/>
      <c r="X21" s="41" t="s">
        <v>67</v>
      </c>
      <c r="Y21" s="52">
        <v>44</v>
      </c>
      <c r="Z21" s="52">
        <v>41</v>
      </c>
      <c r="AA21" s="52">
        <v>30</v>
      </c>
      <c r="AB21" s="49">
        <v>5</v>
      </c>
      <c r="AC21" s="12">
        <v>2</v>
      </c>
      <c r="AD21" s="54">
        <f t="shared" si="6"/>
        <v>5.4120000000000001E-2</v>
      </c>
      <c r="AE21" s="55">
        <f t="shared" si="7"/>
        <v>2402.0694752402069</v>
      </c>
      <c r="AF21" s="41">
        <v>2250</v>
      </c>
      <c r="AG21" s="56">
        <f t="shared" si="8"/>
        <v>0.93669230769230771</v>
      </c>
      <c r="AH21" s="41" t="s">
        <v>68</v>
      </c>
      <c r="AI21" s="57">
        <v>0.42799999999999999</v>
      </c>
      <c r="AJ21" s="56">
        <f t="shared" si="14"/>
        <v>4.4683199999999994</v>
      </c>
      <c r="AK21" s="56">
        <f t="shared" si="0"/>
        <v>15.845012307692308</v>
      </c>
      <c r="AL21" s="57">
        <v>0</v>
      </c>
      <c r="AM21" s="56">
        <f t="shared" si="1"/>
        <v>0</v>
      </c>
      <c r="AN21" s="57">
        <v>0</v>
      </c>
      <c r="AO21" s="56">
        <f t="shared" si="2"/>
        <v>0</v>
      </c>
      <c r="AP21" s="57">
        <v>0</v>
      </c>
      <c r="AQ21" s="56">
        <f t="shared" si="15"/>
        <v>0</v>
      </c>
      <c r="AR21" s="41">
        <v>0</v>
      </c>
      <c r="AS21" s="57">
        <v>0</v>
      </c>
      <c r="AT21" s="56">
        <f t="shared" si="3"/>
        <v>0</v>
      </c>
      <c r="AU21" s="56">
        <f t="shared" si="16"/>
        <v>0</v>
      </c>
      <c r="AV21" s="56">
        <f t="shared" si="4"/>
        <v>15.845012307692308</v>
      </c>
      <c r="AW21" s="58">
        <f t="shared" si="9"/>
        <v>0.20774938461538461</v>
      </c>
      <c r="AX21" s="56">
        <f t="shared" si="10"/>
        <v>20.000000000000004</v>
      </c>
      <c r="AY21" s="13">
        <v>20</v>
      </c>
      <c r="AZ21" s="13">
        <v>39.99</v>
      </c>
      <c r="BA21" s="57">
        <f t="shared" si="11"/>
        <v>0.49987496874218557</v>
      </c>
      <c r="BB21" s="58">
        <v>0.49990000000000001</v>
      </c>
      <c r="BC21" s="59">
        <v>600</v>
      </c>
      <c r="BD21" s="56">
        <f t="shared" si="12"/>
        <v>9507.0073846153846</v>
      </c>
      <c r="BE21" s="56">
        <f t="shared" si="13"/>
        <v>12000</v>
      </c>
    </row>
    <row r="22" spans="1:57" ht="51" customHeight="1">
      <c r="A22" s="41"/>
      <c r="B22" s="42">
        <v>26</v>
      </c>
      <c r="C22" s="89"/>
      <c r="D22" s="41"/>
      <c r="E22" s="41"/>
      <c r="F22" s="41"/>
      <c r="G22" s="41" t="s">
        <v>57</v>
      </c>
      <c r="H22" s="43" t="s">
        <v>166</v>
      </c>
      <c r="I22" s="44" t="s">
        <v>167</v>
      </c>
      <c r="J22" s="45" t="s">
        <v>60</v>
      </c>
      <c r="K22" s="44" t="s">
        <v>168</v>
      </c>
      <c r="L22" s="46" t="s">
        <v>126</v>
      </c>
      <c r="M22" s="41" t="s">
        <v>103</v>
      </c>
      <c r="N22" s="43" t="s">
        <v>169</v>
      </c>
      <c r="O22" s="41"/>
      <c r="P22" s="47" t="s">
        <v>170</v>
      </c>
      <c r="Q22" s="41"/>
      <c r="R22" s="41" t="s">
        <v>66</v>
      </c>
      <c r="S22" s="48">
        <f>'[1]emb quilt-9.26'!G10</f>
        <v>82.600000000000009</v>
      </c>
      <c r="T22" s="78">
        <v>8.1</v>
      </c>
      <c r="U22" s="50">
        <f t="shared" si="5"/>
        <v>10.197530864197532</v>
      </c>
      <c r="V22" s="51">
        <v>10.199999999999999</v>
      </c>
      <c r="W22" s="13"/>
      <c r="X22" s="41" t="s">
        <v>67</v>
      </c>
      <c r="Y22" s="52">
        <v>44</v>
      </c>
      <c r="Z22" s="52">
        <v>41</v>
      </c>
      <c r="AA22" s="52">
        <v>28</v>
      </c>
      <c r="AB22" s="49">
        <v>5</v>
      </c>
      <c r="AC22" s="12">
        <v>2</v>
      </c>
      <c r="AD22" s="54">
        <f t="shared" si="6"/>
        <v>5.0512000000000001E-2</v>
      </c>
      <c r="AE22" s="55">
        <f t="shared" si="7"/>
        <v>2573.6458663287931</v>
      </c>
      <c r="AF22" s="41">
        <v>2250</v>
      </c>
      <c r="AG22" s="56">
        <f t="shared" si="8"/>
        <v>0.8742461538461539</v>
      </c>
      <c r="AH22" s="41" t="s">
        <v>68</v>
      </c>
      <c r="AI22" s="57">
        <v>0.42799999999999999</v>
      </c>
      <c r="AJ22" s="56">
        <f t="shared" si="14"/>
        <v>4.3655999999999997</v>
      </c>
      <c r="AK22" s="56">
        <f t="shared" si="0"/>
        <v>15.439846153846155</v>
      </c>
      <c r="AL22" s="57">
        <v>0</v>
      </c>
      <c r="AM22" s="56">
        <f t="shared" si="1"/>
        <v>0</v>
      </c>
      <c r="AN22" s="57">
        <v>0</v>
      </c>
      <c r="AO22" s="56">
        <f t="shared" si="2"/>
        <v>0</v>
      </c>
      <c r="AP22" s="57">
        <v>0</v>
      </c>
      <c r="AQ22" s="56">
        <f t="shared" si="15"/>
        <v>0</v>
      </c>
      <c r="AR22" s="41">
        <v>0</v>
      </c>
      <c r="AS22" s="57">
        <v>0</v>
      </c>
      <c r="AT22" s="56">
        <f t="shared" si="3"/>
        <v>0</v>
      </c>
      <c r="AU22" s="56">
        <f t="shared" si="16"/>
        <v>0</v>
      </c>
      <c r="AV22" s="56">
        <f t="shared" si="4"/>
        <v>15.439846153846155</v>
      </c>
      <c r="AW22" s="58">
        <f t="shared" si="9"/>
        <v>0.15398103266596413</v>
      </c>
      <c r="AX22" s="56">
        <f t="shared" si="10"/>
        <v>18.249999999999996</v>
      </c>
      <c r="AY22" s="13">
        <v>18.25</v>
      </c>
      <c r="AZ22" s="13">
        <v>34.99</v>
      </c>
      <c r="BA22" s="57">
        <f t="shared" si="11"/>
        <v>0.47842240640182915</v>
      </c>
      <c r="BB22" s="58">
        <v>0.47839999999999999</v>
      </c>
      <c r="BC22" s="59">
        <v>700</v>
      </c>
      <c r="BD22" s="56">
        <f t="shared" si="12"/>
        <v>10807.892307692307</v>
      </c>
      <c r="BE22" s="56">
        <f t="shared" si="13"/>
        <v>12775</v>
      </c>
    </row>
    <row r="23" spans="1:57" ht="51" customHeight="1">
      <c r="A23" s="41"/>
      <c r="B23" s="42">
        <v>27</v>
      </c>
      <c r="C23" s="90"/>
      <c r="D23" s="41"/>
      <c r="E23" s="41"/>
      <c r="F23" s="41"/>
      <c r="G23" s="41" t="s">
        <v>57</v>
      </c>
      <c r="H23" s="43" t="s">
        <v>171</v>
      </c>
      <c r="I23" s="44" t="s">
        <v>167</v>
      </c>
      <c r="J23" s="45" t="s">
        <v>60</v>
      </c>
      <c r="K23" s="44" t="s">
        <v>172</v>
      </c>
      <c r="L23" s="46" t="s">
        <v>137</v>
      </c>
      <c r="M23" s="41" t="s">
        <v>107</v>
      </c>
      <c r="N23" s="43" t="s">
        <v>173</v>
      </c>
      <c r="O23" s="41"/>
      <c r="P23" s="47" t="s">
        <v>174</v>
      </c>
      <c r="Q23" s="41"/>
      <c r="R23" s="41" t="s">
        <v>66</v>
      </c>
      <c r="S23" s="48">
        <f>'[1]emb quilt-9.26'!G11</f>
        <v>94.7</v>
      </c>
      <c r="T23" s="78">
        <v>8.1</v>
      </c>
      <c r="U23" s="50">
        <f t="shared" si="5"/>
        <v>11.691358024691359</v>
      </c>
      <c r="V23" s="51">
        <v>11.69</v>
      </c>
      <c r="W23" s="13"/>
      <c r="X23" s="41" t="s">
        <v>67</v>
      </c>
      <c r="Y23" s="52">
        <v>44</v>
      </c>
      <c r="Z23" s="52">
        <v>41</v>
      </c>
      <c r="AA23" s="52">
        <v>30</v>
      </c>
      <c r="AB23" s="49">
        <v>5</v>
      </c>
      <c r="AC23" s="12">
        <v>2</v>
      </c>
      <c r="AD23" s="54">
        <f t="shared" si="6"/>
        <v>5.4120000000000001E-2</v>
      </c>
      <c r="AE23" s="55">
        <f t="shared" si="7"/>
        <v>2402.0694752402069</v>
      </c>
      <c r="AF23" s="41">
        <v>2250</v>
      </c>
      <c r="AG23" s="56">
        <f t="shared" si="8"/>
        <v>0.93669230769230771</v>
      </c>
      <c r="AH23" s="41" t="s">
        <v>68</v>
      </c>
      <c r="AI23" s="57">
        <v>0.42799999999999999</v>
      </c>
      <c r="AJ23" s="56">
        <f t="shared" si="14"/>
        <v>5.0033199999999995</v>
      </c>
      <c r="AK23" s="56">
        <f t="shared" si="0"/>
        <v>17.630012307692308</v>
      </c>
      <c r="AL23" s="57">
        <v>0</v>
      </c>
      <c r="AM23" s="56">
        <f t="shared" si="1"/>
        <v>0</v>
      </c>
      <c r="AN23" s="57">
        <v>0</v>
      </c>
      <c r="AO23" s="56">
        <f t="shared" si="2"/>
        <v>0</v>
      </c>
      <c r="AP23" s="57">
        <v>0</v>
      </c>
      <c r="AQ23" s="56">
        <f t="shared" si="15"/>
        <v>0</v>
      </c>
      <c r="AR23" s="41">
        <v>0</v>
      </c>
      <c r="AS23" s="57">
        <v>0</v>
      </c>
      <c r="AT23" s="56">
        <f t="shared" si="3"/>
        <v>0</v>
      </c>
      <c r="AU23" s="56">
        <f t="shared" si="16"/>
        <v>0</v>
      </c>
      <c r="AV23" s="56">
        <f t="shared" si="4"/>
        <v>17.630012307692308</v>
      </c>
      <c r="AW23" s="58">
        <f t="shared" si="9"/>
        <v>0.17999942754919498</v>
      </c>
      <c r="AX23" s="56">
        <f t="shared" si="10"/>
        <v>21.5</v>
      </c>
      <c r="AY23" s="13">
        <v>21.5</v>
      </c>
      <c r="AZ23" s="13">
        <v>39.99</v>
      </c>
      <c r="BA23" s="57">
        <f t="shared" si="11"/>
        <v>0.4623655913978495</v>
      </c>
      <c r="BB23" s="58">
        <v>0.46239999999999998</v>
      </c>
      <c r="BC23" s="59">
        <v>600</v>
      </c>
      <c r="BD23" s="56">
        <f t="shared" si="12"/>
        <v>10578.007384615385</v>
      </c>
      <c r="BE23" s="56">
        <f t="shared" si="13"/>
        <v>12900</v>
      </c>
    </row>
    <row r="24" spans="1:57" ht="58.5" customHeight="1">
      <c r="A24" s="41"/>
      <c r="B24" s="42">
        <v>29</v>
      </c>
      <c r="C24" s="89"/>
      <c r="D24" s="41"/>
      <c r="E24" s="41"/>
      <c r="F24" s="41"/>
      <c r="G24" s="41" t="s">
        <v>57</v>
      </c>
      <c r="H24" s="43" t="s">
        <v>175</v>
      </c>
      <c r="I24" s="44" t="s">
        <v>162</v>
      </c>
      <c r="J24" s="45" t="s">
        <v>60</v>
      </c>
      <c r="K24" s="44" t="s">
        <v>176</v>
      </c>
      <c r="L24" s="46" t="s">
        <v>106</v>
      </c>
      <c r="M24" s="41" t="s">
        <v>177</v>
      </c>
      <c r="N24" s="43" t="s">
        <v>178</v>
      </c>
      <c r="O24" s="41"/>
      <c r="P24" s="47" t="s">
        <v>179</v>
      </c>
      <c r="Q24" s="41"/>
      <c r="R24" s="41" t="s">
        <v>66</v>
      </c>
      <c r="S24" s="48">
        <f>'[1]emb quilt-9.26'!G14</f>
        <v>80.8</v>
      </c>
      <c r="T24" s="78">
        <v>8.1</v>
      </c>
      <c r="U24" s="50">
        <f t="shared" si="5"/>
        <v>9.9753086419753085</v>
      </c>
      <c r="V24" s="51">
        <v>9.98</v>
      </c>
      <c r="W24" s="13"/>
      <c r="X24" s="41" t="s">
        <v>67</v>
      </c>
      <c r="Y24" s="52">
        <v>44</v>
      </c>
      <c r="Z24" s="52">
        <v>41</v>
      </c>
      <c r="AA24" s="52">
        <v>28</v>
      </c>
      <c r="AB24" s="49">
        <v>5</v>
      </c>
      <c r="AC24" s="12">
        <v>2</v>
      </c>
      <c r="AD24" s="54">
        <f t="shared" si="6"/>
        <v>5.0512000000000001E-2</v>
      </c>
      <c r="AE24" s="55">
        <f t="shared" si="7"/>
        <v>2573.6458663287931</v>
      </c>
      <c r="AF24" s="41">
        <v>2250</v>
      </c>
      <c r="AG24" s="56">
        <f t="shared" si="8"/>
        <v>0.8742461538461539</v>
      </c>
      <c r="AH24" s="41" t="s">
        <v>68</v>
      </c>
      <c r="AI24" s="57">
        <v>0.42799999999999999</v>
      </c>
      <c r="AJ24" s="56">
        <f t="shared" si="14"/>
        <v>4.2714400000000001</v>
      </c>
      <c r="AK24" s="56">
        <f t="shared" si="0"/>
        <v>15.125686153846155</v>
      </c>
      <c r="AL24" s="57">
        <v>0</v>
      </c>
      <c r="AM24" s="56">
        <f t="shared" si="1"/>
        <v>0</v>
      </c>
      <c r="AN24" s="57">
        <v>0</v>
      </c>
      <c r="AO24" s="56">
        <f t="shared" si="2"/>
        <v>0</v>
      </c>
      <c r="AP24" s="57">
        <v>0</v>
      </c>
      <c r="AQ24" s="56">
        <f t="shared" si="15"/>
        <v>0</v>
      </c>
      <c r="AR24" s="41">
        <v>0</v>
      </c>
      <c r="AS24" s="57">
        <v>0</v>
      </c>
      <c r="AT24" s="56">
        <f t="shared" si="3"/>
        <v>0</v>
      </c>
      <c r="AU24" s="56">
        <f t="shared" si="16"/>
        <v>0</v>
      </c>
      <c r="AV24" s="56">
        <f t="shared" si="4"/>
        <v>15.125686153846155</v>
      </c>
      <c r="AW24" s="58">
        <f t="shared" si="9"/>
        <v>0.11025375565610851</v>
      </c>
      <c r="AX24" s="56">
        <f t="shared" si="10"/>
        <v>16.999999999999996</v>
      </c>
      <c r="AY24" s="13">
        <v>17</v>
      </c>
      <c r="AZ24" s="13">
        <v>34.99</v>
      </c>
      <c r="BA24" s="57">
        <f t="shared" si="11"/>
        <v>0.51414689911403266</v>
      </c>
      <c r="BB24" s="58">
        <v>0.5141</v>
      </c>
      <c r="BC24" s="59">
        <v>700</v>
      </c>
      <c r="BD24" s="56">
        <f t="shared" si="12"/>
        <v>10587.980307692309</v>
      </c>
      <c r="BE24" s="56">
        <f t="shared" si="13"/>
        <v>11900</v>
      </c>
    </row>
    <row r="25" spans="1:57" ht="58.5" customHeight="1">
      <c r="A25" s="41"/>
      <c r="B25" s="42">
        <v>30</v>
      </c>
      <c r="C25" s="90"/>
      <c r="D25" s="41"/>
      <c r="E25" s="41"/>
      <c r="F25" s="41"/>
      <c r="G25" s="41" t="s">
        <v>57</v>
      </c>
      <c r="H25" s="43" t="s">
        <v>180</v>
      </c>
      <c r="I25" s="44" t="s">
        <v>181</v>
      </c>
      <c r="J25" s="45" t="s">
        <v>60</v>
      </c>
      <c r="K25" s="44" t="s">
        <v>182</v>
      </c>
      <c r="L25" s="46" t="s">
        <v>137</v>
      </c>
      <c r="M25" s="41" t="s">
        <v>183</v>
      </c>
      <c r="N25" s="43" t="s">
        <v>184</v>
      </c>
      <c r="O25" s="41"/>
      <c r="P25" s="47" t="s">
        <v>185</v>
      </c>
      <c r="Q25" s="41"/>
      <c r="R25" s="41" t="s">
        <v>66</v>
      </c>
      <c r="S25" s="48">
        <f>'[1]emb quilt-9.26'!G15</f>
        <v>94.56</v>
      </c>
      <c r="T25" s="78">
        <v>8.1</v>
      </c>
      <c r="U25" s="50">
        <f t="shared" si="5"/>
        <v>11.674074074074074</v>
      </c>
      <c r="V25" s="51">
        <v>11.67</v>
      </c>
      <c r="W25" s="13"/>
      <c r="X25" s="41" t="s">
        <v>67</v>
      </c>
      <c r="Y25" s="52">
        <v>44</v>
      </c>
      <c r="Z25" s="52">
        <v>41</v>
      </c>
      <c r="AA25" s="52">
        <v>30</v>
      </c>
      <c r="AB25" s="49">
        <v>5</v>
      </c>
      <c r="AC25" s="12">
        <v>2</v>
      </c>
      <c r="AD25" s="54">
        <f t="shared" si="6"/>
        <v>5.4120000000000001E-2</v>
      </c>
      <c r="AE25" s="55">
        <f t="shared" si="7"/>
        <v>2402.0694752402069</v>
      </c>
      <c r="AF25" s="41">
        <v>2250</v>
      </c>
      <c r="AG25" s="56">
        <f t="shared" si="8"/>
        <v>0.93669230769230771</v>
      </c>
      <c r="AH25" s="41" t="s">
        <v>68</v>
      </c>
      <c r="AI25" s="57">
        <v>0.42799999999999999</v>
      </c>
      <c r="AJ25" s="56">
        <f t="shared" si="14"/>
        <v>4.9947600000000003</v>
      </c>
      <c r="AK25" s="56">
        <f t="shared" si="0"/>
        <v>17.601452307692309</v>
      </c>
      <c r="AL25" s="57">
        <v>0</v>
      </c>
      <c r="AM25" s="56">
        <f t="shared" si="1"/>
        <v>0</v>
      </c>
      <c r="AN25" s="57">
        <v>0</v>
      </c>
      <c r="AO25" s="56">
        <f t="shared" si="2"/>
        <v>0</v>
      </c>
      <c r="AP25" s="57">
        <v>0</v>
      </c>
      <c r="AQ25" s="56">
        <f t="shared" si="15"/>
        <v>0</v>
      </c>
      <c r="AR25" s="41">
        <v>0</v>
      </c>
      <c r="AS25" s="57">
        <v>0</v>
      </c>
      <c r="AT25" s="56">
        <f t="shared" si="3"/>
        <v>0</v>
      </c>
      <c r="AU25" s="56">
        <f t="shared" si="16"/>
        <v>0</v>
      </c>
      <c r="AV25" s="56">
        <f t="shared" si="4"/>
        <v>17.601452307692309</v>
      </c>
      <c r="AW25" s="58">
        <f t="shared" si="9"/>
        <v>0.11992738461538455</v>
      </c>
      <c r="AX25" s="56">
        <f t="shared" si="10"/>
        <v>20.000000000000004</v>
      </c>
      <c r="AY25" s="13">
        <v>20</v>
      </c>
      <c r="AZ25" s="13">
        <v>39.99</v>
      </c>
      <c r="BA25" s="57">
        <f t="shared" si="11"/>
        <v>0.49987496874218557</v>
      </c>
      <c r="BB25" s="58">
        <v>0.49990000000000001</v>
      </c>
      <c r="BC25" s="59">
        <v>600</v>
      </c>
      <c r="BD25" s="56">
        <f t="shared" si="12"/>
        <v>10560.871384615386</v>
      </c>
      <c r="BE25" s="56">
        <f t="shared" si="13"/>
        <v>12000</v>
      </c>
    </row>
    <row r="26" spans="1:57" ht="52.5" customHeight="1">
      <c r="A26" s="41"/>
      <c r="B26" s="42">
        <v>31</v>
      </c>
      <c r="C26" s="89"/>
      <c r="D26" s="41"/>
      <c r="E26" s="41"/>
      <c r="F26" s="41"/>
      <c r="G26" s="41" t="s">
        <v>57</v>
      </c>
      <c r="H26" s="43" t="s">
        <v>186</v>
      </c>
      <c r="I26" s="44" t="s">
        <v>162</v>
      </c>
      <c r="J26" s="45" t="s">
        <v>60</v>
      </c>
      <c r="K26" s="44" t="s">
        <v>187</v>
      </c>
      <c r="L26" s="46" t="s">
        <v>90</v>
      </c>
      <c r="M26" s="41" t="s">
        <v>177</v>
      </c>
      <c r="N26" s="43" t="s">
        <v>188</v>
      </c>
      <c r="O26" s="41"/>
      <c r="P26" s="47" t="s">
        <v>189</v>
      </c>
      <c r="Q26" s="41"/>
      <c r="R26" s="41" t="s">
        <v>66</v>
      </c>
      <c r="S26" s="48">
        <f>'[1]emb quilt-9.26'!G20</f>
        <v>83</v>
      </c>
      <c r="T26" s="78">
        <v>8.1</v>
      </c>
      <c r="U26" s="50">
        <f t="shared" si="5"/>
        <v>10.246913580246915</v>
      </c>
      <c r="V26" s="51">
        <v>10.25</v>
      </c>
      <c r="W26" s="13"/>
      <c r="X26" s="41" t="s">
        <v>67</v>
      </c>
      <c r="Y26" s="52">
        <v>44</v>
      </c>
      <c r="Z26" s="52">
        <v>41</v>
      </c>
      <c r="AA26" s="52">
        <v>28</v>
      </c>
      <c r="AB26" s="49">
        <v>5</v>
      </c>
      <c r="AC26" s="12">
        <v>2</v>
      </c>
      <c r="AD26" s="54">
        <f t="shared" si="6"/>
        <v>5.0512000000000001E-2</v>
      </c>
      <c r="AE26" s="55">
        <f t="shared" si="7"/>
        <v>2573.6458663287931</v>
      </c>
      <c r="AF26" s="41">
        <v>2250</v>
      </c>
      <c r="AG26" s="56">
        <f t="shared" si="8"/>
        <v>0.8742461538461539</v>
      </c>
      <c r="AH26" s="41" t="s">
        <v>68</v>
      </c>
      <c r="AI26" s="57">
        <v>0.42799999999999999</v>
      </c>
      <c r="AJ26" s="56">
        <f t="shared" si="14"/>
        <v>4.3869999999999996</v>
      </c>
      <c r="AK26" s="56">
        <f t="shared" si="0"/>
        <v>15.511246153846155</v>
      </c>
      <c r="AL26" s="57">
        <v>0</v>
      </c>
      <c r="AM26" s="56">
        <f t="shared" si="1"/>
        <v>0</v>
      </c>
      <c r="AN26" s="57">
        <v>0</v>
      </c>
      <c r="AO26" s="56">
        <f t="shared" si="2"/>
        <v>0</v>
      </c>
      <c r="AP26" s="57">
        <v>0</v>
      </c>
      <c r="AQ26" s="56">
        <f t="shared" si="15"/>
        <v>0</v>
      </c>
      <c r="AR26" s="41">
        <v>0</v>
      </c>
      <c r="AS26" s="57">
        <v>0</v>
      </c>
      <c r="AT26" s="56">
        <f t="shared" si="3"/>
        <v>0</v>
      </c>
      <c r="AU26" s="56">
        <f t="shared" si="16"/>
        <v>0</v>
      </c>
      <c r="AV26" s="56">
        <f t="shared" si="4"/>
        <v>15.511246153846155</v>
      </c>
      <c r="AW26" s="58">
        <f t="shared" si="9"/>
        <v>0.15006870389884081</v>
      </c>
      <c r="AX26" s="56">
        <f t="shared" si="10"/>
        <v>18.249999999999996</v>
      </c>
      <c r="AY26" s="13">
        <v>18.25</v>
      </c>
      <c r="AZ26" s="13">
        <v>34.99</v>
      </c>
      <c r="BA26" s="57">
        <f t="shared" si="11"/>
        <v>0.47842240640182915</v>
      </c>
      <c r="BB26" s="58">
        <v>0.47839999999999999</v>
      </c>
      <c r="BC26" s="59">
        <v>700</v>
      </c>
      <c r="BD26" s="56">
        <f t="shared" si="12"/>
        <v>10857.872307692309</v>
      </c>
      <c r="BE26" s="56">
        <f t="shared" si="13"/>
        <v>12775</v>
      </c>
    </row>
    <row r="27" spans="1:57" ht="52.5" customHeight="1">
      <c r="A27" s="41"/>
      <c r="B27" s="42">
        <v>32</v>
      </c>
      <c r="C27" s="90"/>
      <c r="D27" s="41"/>
      <c r="E27" s="41"/>
      <c r="F27" s="41"/>
      <c r="G27" s="41" t="s">
        <v>57</v>
      </c>
      <c r="H27" s="43" t="s">
        <v>190</v>
      </c>
      <c r="I27" s="44" t="s">
        <v>191</v>
      </c>
      <c r="J27" s="45" t="s">
        <v>60</v>
      </c>
      <c r="K27" s="44" t="s">
        <v>187</v>
      </c>
      <c r="L27" s="46" t="s">
        <v>126</v>
      </c>
      <c r="M27" s="41" t="s">
        <v>183</v>
      </c>
      <c r="N27" s="43" t="s">
        <v>192</v>
      </c>
      <c r="O27" s="41"/>
      <c r="P27" s="47" t="s">
        <v>193</v>
      </c>
      <c r="Q27" s="41"/>
      <c r="R27" s="41" t="s">
        <v>66</v>
      </c>
      <c r="S27" s="48">
        <f>'[1]emb quilt-9.26'!G21</f>
        <v>95.5</v>
      </c>
      <c r="T27" s="78">
        <v>8.1</v>
      </c>
      <c r="U27" s="50">
        <f t="shared" si="5"/>
        <v>11.790123456790123</v>
      </c>
      <c r="V27" s="51">
        <v>11.79</v>
      </c>
      <c r="W27" s="13"/>
      <c r="X27" s="41" t="s">
        <v>67</v>
      </c>
      <c r="Y27" s="52">
        <v>44</v>
      </c>
      <c r="Z27" s="52">
        <v>41</v>
      </c>
      <c r="AA27" s="52">
        <v>30</v>
      </c>
      <c r="AB27" s="49">
        <v>5</v>
      </c>
      <c r="AC27" s="12">
        <v>2</v>
      </c>
      <c r="AD27" s="54">
        <f t="shared" si="6"/>
        <v>5.4120000000000001E-2</v>
      </c>
      <c r="AE27" s="55">
        <f t="shared" si="7"/>
        <v>2402.0694752402069</v>
      </c>
      <c r="AF27" s="41">
        <v>2250</v>
      </c>
      <c r="AG27" s="56">
        <f t="shared" si="8"/>
        <v>0.93669230769230771</v>
      </c>
      <c r="AH27" s="41" t="s">
        <v>68</v>
      </c>
      <c r="AI27" s="57">
        <v>0.42799999999999999</v>
      </c>
      <c r="AJ27" s="56">
        <f t="shared" si="14"/>
        <v>5.0461199999999993</v>
      </c>
      <c r="AK27" s="56">
        <f t="shared" si="0"/>
        <v>17.772812307692305</v>
      </c>
      <c r="AL27" s="57">
        <v>0</v>
      </c>
      <c r="AM27" s="56">
        <f t="shared" si="1"/>
        <v>0</v>
      </c>
      <c r="AN27" s="57">
        <v>0</v>
      </c>
      <c r="AO27" s="56">
        <f t="shared" si="2"/>
        <v>0</v>
      </c>
      <c r="AP27" s="57">
        <v>0</v>
      </c>
      <c r="AQ27" s="56">
        <f t="shared" si="15"/>
        <v>0</v>
      </c>
      <c r="AR27" s="41">
        <v>0</v>
      </c>
      <c r="AS27" s="57">
        <v>0</v>
      </c>
      <c r="AT27" s="56">
        <f t="shared" si="3"/>
        <v>0</v>
      </c>
      <c r="AU27" s="56">
        <f t="shared" si="16"/>
        <v>0</v>
      </c>
      <c r="AV27" s="56">
        <f t="shared" si="4"/>
        <v>17.772812307692305</v>
      </c>
      <c r="AW27" s="58">
        <f t="shared" si="9"/>
        <v>0.17335756708407882</v>
      </c>
      <c r="AX27" s="56">
        <f t="shared" si="10"/>
        <v>21.5</v>
      </c>
      <c r="AY27" s="13">
        <v>21.5</v>
      </c>
      <c r="AZ27" s="13">
        <v>39.99</v>
      </c>
      <c r="BA27" s="57">
        <f t="shared" si="11"/>
        <v>0.4623655913978495</v>
      </c>
      <c r="BB27" s="58">
        <v>0.46239999999999998</v>
      </c>
      <c r="BC27" s="59">
        <v>600</v>
      </c>
      <c r="BD27" s="56">
        <f t="shared" si="12"/>
        <v>10663.687384615383</v>
      </c>
      <c r="BE27" s="56">
        <f t="shared" si="13"/>
        <v>12900</v>
      </c>
    </row>
    <row r="28" spans="1:57" ht="75" customHeight="1">
      <c r="A28" s="41"/>
      <c r="B28" s="42">
        <v>34</v>
      </c>
      <c r="C28" s="41"/>
      <c r="D28" s="41"/>
      <c r="E28" s="41"/>
      <c r="F28" s="41"/>
      <c r="G28" s="41" t="s">
        <v>57</v>
      </c>
      <c r="H28" s="43" t="s">
        <v>194</v>
      </c>
      <c r="I28" s="44" t="s">
        <v>195</v>
      </c>
      <c r="J28" s="45" t="s">
        <v>60</v>
      </c>
      <c r="K28" s="44" t="s">
        <v>196</v>
      </c>
      <c r="L28" s="46" t="s">
        <v>197</v>
      </c>
      <c r="M28" s="41" t="s">
        <v>63</v>
      </c>
      <c r="N28" s="43" t="s">
        <v>198</v>
      </c>
      <c r="O28" s="41"/>
      <c r="P28" s="47" t="s">
        <v>199</v>
      </c>
      <c r="Q28" s="41"/>
      <c r="R28" s="41" t="s">
        <v>66</v>
      </c>
      <c r="S28" s="48">
        <f>'[1]emb quilt-9.26'!G6</f>
        <v>56.4</v>
      </c>
      <c r="T28" s="78">
        <v>8.1</v>
      </c>
      <c r="U28" s="50">
        <f t="shared" si="5"/>
        <v>6.9629629629629628</v>
      </c>
      <c r="V28" s="51">
        <v>6.96</v>
      </c>
      <c r="W28" s="13"/>
      <c r="X28" s="41" t="s">
        <v>67</v>
      </c>
      <c r="Y28" s="52">
        <v>44</v>
      </c>
      <c r="Z28" s="52">
        <v>41</v>
      </c>
      <c r="AA28" s="52">
        <v>25</v>
      </c>
      <c r="AB28" s="49">
        <v>5</v>
      </c>
      <c r="AC28" s="12">
        <v>2</v>
      </c>
      <c r="AD28" s="54">
        <f t="shared" si="6"/>
        <v>4.5100000000000001E-2</v>
      </c>
      <c r="AE28" s="55">
        <f t="shared" si="7"/>
        <v>2882.4833702882484</v>
      </c>
      <c r="AF28" s="41">
        <v>2250</v>
      </c>
      <c r="AG28" s="56">
        <f t="shared" si="8"/>
        <v>0.78057692307692306</v>
      </c>
      <c r="AH28" s="41" t="s">
        <v>68</v>
      </c>
      <c r="AI28" s="57">
        <v>0.42799999999999999</v>
      </c>
      <c r="AJ28" s="56">
        <f t="shared" si="14"/>
        <v>2.9788799999999998</v>
      </c>
      <c r="AK28" s="56">
        <f t="shared" si="0"/>
        <v>10.719456923076923</v>
      </c>
      <c r="AL28" s="57">
        <v>0</v>
      </c>
      <c r="AM28" s="56">
        <f t="shared" si="1"/>
        <v>0</v>
      </c>
      <c r="AN28" s="57">
        <v>0</v>
      </c>
      <c r="AO28" s="56">
        <f t="shared" si="2"/>
        <v>0</v>
      </c>
      <c r="AP28" s="57">
        <v>0</v>
      </c>
      <c r="AQ28" s="56">
        <f t="shared" si="15"/>
        <v>0</v>
      </c>
      <c r="AR28" s="41">
        <v>0</v>
      </c>
      <c r="AS28" s="57">
        <v>0</v>
      </c>
      <c r="AT28" s="56">
        <f t="shared" si="3"/>
        <v>0</v>
      </c>
      <c r="AU28" s="56">
        <f t="shared" si="16"/>
        <v>0</v>
      </c>
      <c r="AV28" s="56">
        <f t="shared" si="4"/>
        <v>10.719456923076923</v>
      </c>
      <c r="AW28" s="58">
        <f t="shared" si="9"/>
        <v>0.17542639053254441</v>
      </c>
      <c r="AX28" s="56">
        <f t="shared" si="10"/>
        <v>13</v>
      </c>
      <c r="AY28" s="13">
        <v>13</v>
      </c>
      <c r="AZ28" s="13">
        <v>24.99</v>
      </c>
      <c r="BA28" s="57">
        <f t="shared" si="11"/>
        <v>0.47979191676670663</v>
      </c>
      <c r="BB28" s="58">
        <v>0.4798</v>
      </c>
      <c r="BC28" s="59">
        <v>740</v>
      </c>
      <c r="BD28" s="56">
        <f t="shared" si="12"/>
        <v>7932.3981230769223</v>
      </c>
      <c r="BE28" s="56">
        <f t="shared" si="13"/>
        <v>9620</v>
      </c>
    </row>
    <row r="29" spans="1:57" ht="75" customHeight="1">
      <c r="A29" s="41"/>
      <c r="B29" s="42">
        <v>35</v>
      </c>
      <c r="C29" s="41"/>
      <c r="D29" s="41"/>
      <c r="E29" s="41"/>
      <c r="F29" s="41"/>
      <c r="G29" s="41" t="s">
        <v>57</v>
      </c>
      <c r="H29" s="43" t="s">
        <v>200</v>
      </c>
      <c r="I29" s="44" t="s">
        <v>201</v>
      </c>
      <c r="J29" s="45" t="s">
        <v>60</v>
      </c>
      <c r="K29" s="44" t="s">
        <v>202</v>
      </c>
      <c r="L29" s="46" t="s">
        <v>106</v>
      </c>
      <c r="M29" s="41" t="s">
        <v>63</v>
      </c>
      <c r="N29" s="43" t="s">
        <v>192</v>
      </c>
      <c r="O29" s="41"/>
      <c r="P29" s="47" t="s">
        <v>203</v>
      </c>
      <c r="Q29" s="41"/>
      <c r="R29" s="41" t="s">
        <v>66</v>
      </c>
      <c r="S29" s="48">
        <f>'[1]emb quilt-9.26'!G9</f>
        <v>63.900000000000006</v>
      </c>
      <c r="T29" s="78">
        <v>8.1</v>
      </c>
      <c r="U29" s="50">
        <f t="shared" si="5"/>
        <v>7.8888888888888902</v>
      </c>
      <c r="V29" s="51">
        <v>7.89</v>
      </c>
      <c r="W29" s="13"/>
      <c r="X29" s="41" t="s">
        <v>67</v>
      </c>
      <c r="Y29" s="52">
        <v>44</v>
      </c>
      <c r="Z29" s="52">
        <v>41</v>
      </c>
      <c r="AA29" s="52">
        <v>25</v>
      </c>
      <c r="AB29" s="49">
        <v>5</v>
      </c>
      <c r="AC29" s="12">
        <v>2</v>
      </c>
      <c r="AD29" s="54">
        <f t="shared" si="6"/>
        <v>4.5100000000000001E-2</v>
      </c>
      <c r="AE29" s="55">
        <f t="shared" si="7"/>
        <v>2882.4833702882484</v>
      </c>
      <c r="AF29" s="41">
        <v>2250</v>
      </c>
      <c r="AG29" s="56">
        <f t="shared" si="8"/>
        <v>0.78057692307692306</v>
      </c>
      <c r="AH29" s="41" t="s">
        <v>68</v>
      </c>
      <c r="AI29" s="57">
        <v>0.42799999999999999</v>
      </c>
      <c r="AJ29" s="56">
        <f t="shared" si="14"/>
        <v>3.3769199999999997</v>
      </c>
      <c r="AK29" s="56">
        <f t="shared" si="0"/>
        <v>12.047496923076922</v>
      </c>
      <c r="AL29" s="57">
        <v>0</v>
      </c>
      <c r="AM29" s="56">
        <f t="shared" si="1"/>
        <v>0</v>
      </c>
      <c r="AN29" s="57">
        <v>0</v>
      </c>
      <c r="AO29" s="56">
        <f t="shared" si="2"/>
        <v>0</v>
      </c>
      <c r="AP29" s="57">
        <v>0</v>
      </c>
      <c r="AQ29" s="56">
        <f t="shared" si="15"/>
        <v>0</v>
      </c>
      <c r="AR29" s="41">
        <v>0</v>
      </c>
      <c r="AS29" s="57">
        <v>0</v>
      </c>
      <c r="AT29" s="56">
        <f t="shared" si="3"/>
        <v>0</v>
      </c>
      <c r="AU29" s="56">
        <f t="shared" si="16"/>
        <v>0</v>
      </c>
      <c r="AV29" s="56">
        <f t="shared" si="4"/>
        <v>12.047496923076922</v>
      </c>
      <c r="AW29" s="58">
        <f t="shared" si="9"/>
        <v>0.12381840559440566</v>
      </c>
      <c r="AX29" s="56">
        <f t="shared" si="10"/>
        <v>13.750000000000002</v>
      </c>
      <c r="AY29" s="13">
        <v>13.75</v>
      </c>
      <c r="AZ29" s="13">
        <v>24.99</v>
      </c>
      <c r="BA29" s="57">
        <f t="shared" si="11"/>
        <v>0.44977991196478589</v>
      </c>
      <c r="BB29" s="58">
        <v>0.44979999999999998</v>
      </c>
      <c r="BC29" s="59">
        <v>740</v>
      </c>
      <c r="BD29" s="56">
        <f t="shared" si="12"/>
        <v>8915.1477230769233</v>
      </c>
      <c r="BE29" s="56">
        <f t="shared" si="13"/>
        <v>10175</v>
      </c>
    </row>
    <row r="30" spans="1:57" ht="75" customHeight="1">
      <c r="A30" s="41"/>
      <c r="B30" s="42">
        <v>36</v>
      </c>
      <c r="C30" s="41"/>
      <c r="D30" s="41"/>
      <c r="E30" s="41"/>
      <c r="F30" s="41"/>
      <c r="G30" s="41" t="s">
        <v>57</v>
      </c>
      <c r="H30" s="43" t="s">
        <v>204</v>
      </c>
      <c r="I30" s="44" t="s">
        <v>162</v>
      </c>
      <c r="J30" s="45" t="s">
        <v>60</v>
      </c>
      <c r="K30" s="44" t="s">
        <v>205</v>
      </c>
      <c r="L30" s="46" t="s">
        <v>206</v>
      </c>
      <c r="M30" s="41" t="s">
        <v>207</v>
      </c>
      <c r="N30" s="43" t="s">
        <v>208</v>
      </c>
      <c r="O30" s="41"/>
      <c r="P30" s="47" t="s">
        <v>209</v>
      </c>
      <c r="Q30" s="41"/>
      <c r="R30" s="41" t="s">
        <v>66</v>
      </c>
      <c r="S30" s="48">
        <f>'[1]emb quilt-9.26'!G13</f>
        <v>60.5</v>
      </c>
      <c r="T30" s="78">
        <v>8.1</v>
      </c>
      <c r="U30" s="50">
        <f t="shared" si="5"/>
        <v>7.4691358024691361</v>
      </c>
      <c r="V30" s="51">
        <v>7.47</v>
      </c>
      <c r="W30" s="13"/>
      <c r="X30" s="41" t="s">
        <v>67</v>
      </c>
      <c r="Y30" s="52">
        <v>44</v>
      </c>
      <c r="Z30" s="52">
        <v>41</v>
      </c>
      <c r="AA30" s="52">
        <v>25</v>
      </c>
      <c r="AB30" s="49">
        <v>5</v>
      </c>
      <c r="AC30" s="12">
        <v>2</v>
      </c>
      <c r="AD30" s="54">
        <f t="shared" si="6"/>
        <v>4.5100000000000001E-2</v>
      </c>
      <c r="AE30" s="55">
        <f t="shared" si="7"/>
        <v>2882.4833702882484</v>
      </c>
      <c r="AF30" s="41">
        <v>2250</v>
      </c>
      <c r="AG30" s="56">
        <f t="shared" si="8"/>
        <v>0.78057692307692306</v>
      </c>
      <c r="AH30" s="41" t="s">
        <v>68</v>
      </c>
      <c r="AI30" s="57">
        <v>0.42799999999999999</v>
      </c>
      <c r="AJ30" s="56">
        <f t="shared" si="14"/>
        <v>3.1971599999999998</v>
      </c>
      <c r="AK30" s="56">
        <f t="shared" si="0"/>
        <v>11.447736923076922</v>
      </c>
      <c r="AL30" s="57">
        <v>0</v>
      </c>
      <c r="AM30" s="56">
        <f t="shared" si="1"/>
        <v>0</v>
      </c>
      <c r="AN30" s="57">
        <v>0</v>
      </c>
      <c r="AO30" s="56">
        <f t="shared" si="2"/>
        <v>0</v>
      </c>
      <c r="AP30" s="57">
        <v>0</v>
      </c>
      <c r="AQ30" s="56">
        <f t="shared" si="15"/>
        <v>0</v>
      </c>
      <c r="AR30" s="41">
        <v>0</v>
      </c>
      <c r="AS30" s="57">
        <v>0</v>
      </c>
      <c r="AT30" s="56">
        <f t="shared" si="3"/>
        <v>0</v>
      </c>
      <c r="AU30" s="56">
        <f t="shared" si="16"/>
        <v>0</v>
      </c>
      <c r="AV30" s="56">
        <f t="shared" si="4"/>
        <v>11.447736923076922</v>
      </c>
      <c r="AW30" s="58">
        <f t="shared" si="9"/>
        <v>0.11940485207100597</v>
      </c>
      <c r="AX30" s="56">
        <f t="shared" si="10"/>
        <v>13</v>
      </c>
      <c r="AY30" s="13">
        <v>13</v>
      </c>
      <c r="AZ30" s="13">
        <v>24.99</v>
      </c>
      <c r="BA30" s="57">
        <f t="shared" si="11"/>
        <v>0.47979191676670663</v>
      </c>
      <c r="BB30" s="58">
        <v>0.4798</v>
      </c>
      <c r="BC30" s="59">
        <v>740</v>
      </c>
      <c r="BD30" s="56">
        <f t="shared" si="12"/>
        <v>8471.3253230769224</v>
      </c>
      <c r="BE30" s="56">
        <f t="shared" si="13"/>
        <v>9620</v>
      </c>
    </row>
    <row r="31" spans="1:57" ht="75" customHeight="1">
      <c r="A31" s="41"/>
      <c r="B31" s="42">
        <v>37</v>
      </c>
      <c r="C31" s="41"/>
      <c r="D31" s="41"/>
      <c r="E31" s="41"/>
      <c r="F31" s="41"/>
      <c r="G31" s="41" t="s">
        <v>57</v>
      </c>
      <c r="H31" s="43" t="s">
        <v>210</v>
      </c>
      <c r="I31" s="44" t="s">
        <v>211</v>
      </c>
      <c r="J31" s="45" t="s">
        <v>60</v>
      </c>
      <c r="K31" s="44" t="s">
        <v>212</v>
      </c>
      <c r="L31" s="46" t="s">
        <v>206</v>
      </c>
      <c r="M31" s="41" t="s">
        <v>207</v>
      </c>
      <c r="N31" s="43" t="s">
        <v>192</v>
      </c>
      <c r="O31" s="41"/>
      <c r="P31" s="47" t="s">
        <v>213</v>
      </c>
      <c r="Q31" s="41"/>
      <c r="R31" s="41" t="s">
        <v>66</v>
      </c>
      <c r="S31" s="48">
        <f>'[1]emb quilt-9.26'!G19</f>
        <v>62.5</v>
      </c>
      <c r="T31" s="78">
        <v>8.1</v>
      </c>
      <c r="U31" s="50">
        <f t="shared" si="5"/>
        <v>7.7160493827160499</v>
      </c>
      <c r="V31" s="51">
        <v>7.72</v>
      </c>
      <c r="W31" s="13"/>
      <c r="X31" s="41" t="s">
        <v>67</v>
      </c>
      <c r="Y31" s="52">
        <v>44</v>
      </c>
      <c r="Z31" s="52">
        <v>41</v>
      </c>
      <c r="AA31" s="52">
        <v>25</v>
      </c>
      <c r="AB31" s="49">
        <v>5</v>
      </c>
      <c r="AC31" s="12">
        <v>2</v>
      </c>
      <c r="AD31" s="54">
        <f t="shared" si="6"/>
        <v>4.5100000000000001E-2</v>
      </c>
      <c r="AE31" s="55">
        <f t="shared" si="7"/>
        <v>2882.4833702882484</v>
      </c>
      <c r="AF31" s="41">
        <v>2250</v>
      </c>
      <c r="AG31" s="56">
        <f t="shared" si="8"/>
        <v>0.78057692307692306</v>
      </c>
      <c r="AH31" s="41" t="s">
        <v>68</v>
      </c>
      <c r="AI31" s="57">
        <v>0.42799999999999999</v>
      </c>
      <c r="AJ31" s="56">
        <f t="shared" si="14"/>
        <v>3.30416</v>
      </c>
      <c r="AK31" s="56">
        <f t="shared" si="0"/>
        <v>11.804736923076922</v>
      </c>
      <c r="AL31" s="57">
        <v>0</v>
      </c>
      <c r="AM31" s="56">
        <f t="shared" si="1"/>
        <v>0</v>
      </c>
      <c r="AN31" s="57">
        <v>0</v>
      </c>
      <c r="AO31" s="56">
        <f t="shared" si="2"/>
        <v>0</v>
      </c>
      <c r="AP31" s="57">
        <v>0</v>
      </c>
      <c r="AQ31" s="56">
        <f t="shared" si="15"/>
        <v>0</v>
      </c>
      <c r="AR31" s="41">
        <v>0</v>
      </c>
      <c r="AS31" s="57">
        <v>0</v>
      </c>
      <c r="AT31" s="56">
        <f t="shared" si="3"/>
        <v>0</v>
      </c>
      <c r="AU31" s="56">
        <f t="shared" si="16"/>
        <v>0</v>
      </c>
      <c r="AV31" s="56">
        <f t="shared" si="4"/>
        <v>11.804736923076922</v>
      </c>
      <c r="AW31" s="58">
        <f t="shared" si="9"/>
        <v>0.14147367832167843</v>
      </c>
      <c r="AX31" s="56">
        <f t="shared" si="10"/>
        <v>13.750000000000002</v>
      </c>
      <c r="AY31" s="13">
        <v>13.75</v>
      </c>
      <c r="AZ31" s="13">
        <v>24.99</v>
      </c>
      <c r="BA31" s="57">
        <f>(AZ31-AY31)/AZ31</f>
        <v>0.44977991196478589</v>
      </c>
      <c r="BB31" s="58">
        <v>0.44979999999999998</v>
      </c>
      <c r="BC31" s="59">
        <v>740</v>
      </c>
      <c r="BD31" s="56">
        <f t="shared" si="12"/>
        <v>8735.5053230769227</v>
      </c>
      <c r="BE31" s="56">
        <f t="shared" si="13"/>
        <v>10175</v>
      </c>
    </row>
  </sheetData>
  <sheetProtection insertRows="0" deleteRows="0" sort="0"/>
  <protectedRanges>
    <protectedRange sqref="Q2:AO19 M2:O31 M32:BC273 B20:H23 B24:H27 Q20:AW31 B32:K273 B28:H31 K2:K31 AZ2:BA31 BC2:BC31 B2:H7 B8:H11 B12:H15 B16:H19 AQ2:AW19" name="Range1"/>
    <protectedRange sqref="AX2:AX31" name="Range1_1"/>
    <protectedRange sqref="BB2:BB31" name="Range1_2"/>
    <protectedRange sqref="L2:L276" name="Range1_3"/>
    <protectedRange sqref="I2:J7 I8:J11 I12:J15 I16:J19 I20:J23 I24:J27 I28:J31" name="Range1_4"/>
  </protectedRanges>
  <mergeCells count="9">
    <mergeCell ref="C2:C4"/>
    <mergeCell ref="C24:C25"/>
    <mergeCell ref="C26:C27"/>
    <mergeCell ref="C5:C7"/>
    <mergeCell ref="C8:C9"/>
    <mergeCell ref="C10:C11"/>
    <mergeCell ref="C12:C13"/>
    <mergeCell ref="C20:C21"/>
    <mergeCell ref="C22:C23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[1]ValueSelect!#REF!</xm:f>
          </x14:formula1>
          <xm:sqref>E2:G31 A2:A31</xm:sqref>
        </x14:dataValidation>
        <x14:dataValidation type="list" allowBlank="1" showInputMessage="1" showErrorMessage="1">
          <x14:formula1>
            <xm:f>[1]Data!#REF!</xm:f>
          </x14:formula1>
          <xm:sqref>R2:R31 X2:X31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2025-10-23T09:51:48Z</dcterms:created>
  <dcterms:modified xsi:type="dcterms:W3CDTF">2025-10-23T09:59:33Z</dcterms:modified>
</cp:coreProperties>
</file>