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</workbook>
</file>

<file path=xl/calcChain.xml><?xml version="1.0" encoding="utf-8"?>
<calcChain xmlns="http://schemas.openxmlformats.org/spreadsheetml/2006/main">
  <c r="AZ17" i="1" l="1"/>
  <c r="AS17" i="1"/>
  <c r="AP17" i="1"/>
  <c r="AN17" i="1"/>
  <c r="AL17" i="1"/>
  <c r="AT17" i="1" s="1"/>
  <c r="AU17" i="1" s="1"/>
  <c r="AV17" i="1" s="1"/>
  <c r="AI17" i="1"/>
  <c r="AD17" i="1"/>
  <c r="AF17" i="1" s="1"/>
  <c r="AJ17" i="1" s="1"/>
  <c r="AC17" i="1"/>
  <c r="S17" i="1"/>
  <c r="AZ16" i="1"/>
  <c r="AS16" i="1"/>
  <c r="AP16" i="1"/>
  <c r="AN16" i="1"/>
  <c r="AL16" i="1"/>
  <c r="AT16" i="1" s="1"/>
  <c r="AU16" i="1" s="1"/>
  <c r="AV16" i="1" s="1"/>
  <c r="AI16" i="1"/>
  <c r="AD16" i="1"/>
  <c r="AF16" i="1" s="1"/>
  <c r="AJ16" i="1" s="1"/>
  <c r="AC16" i="1"/>
  <c r="S16" i="1"/>
  <c r="AZ15" i="1"/>
  <c r="AS15" i="1"/>
  <c r="AP15" i="1"/>
  <c r="AN15" i="1"/>
  <c r="AL15" i="1"/>
  <c r="AT15" i="1" s="1"/>
  <c r="AU15" i="1" s="1"/>
  <c r="AV15" i="1" s="1"/>
  <c r="AI15" i="1"/>
  <c r="AD15" i="1"/>
  <c r="AF15" i="1" s="1"/>
  <c r="AJ15" i="1" s="1"/>
  <c r="AC15" i="1"/>
  <c r="S15" i="1"/>
  <c r="AZ14" i="1"/>
  <c r="AS14" i="1"/>
  <c r="AP14" i="1"/>
  <c r="AN14" i="1"/>
  <c r="AL14" i="1"/>
  <c r="AT14" i="1" s="1"/>
  <c r="AU14" i="1" s="1"/>
  <c r="AV14" i="1" s="1"/>
  <c r="AI14" i="1"/>
  <c r="AD14" i="1"/>
  <c r="AF14" i="1" s="1"/>
  <c r="AJ14" i="1" s="1"/>
  <c r="AC14" i="1"/>
  <c r="S14" i="1"/>
  <c r="AZ13" i="1"/>
  <c r="AS13" i="1"/>
  <c r="AP13" i="1"/>
  <c r="AN13" i="1"/>
  <c r="AL13" i="1"/>
  <c r="AT13" i="1" s="1"/>
  <c r="AU13" i="1" s="1"/>
  <c r="AV13" i="1" s="1"/>
  <c r="AI13" i="1"/>
  <c r="AD13" i="1"/>
  <c r="AF13" i="1" s="1"/>
  <c r="AJ13" i="1" s="1"/>
  <c r="AC13" i="1"/>
  <c r="S13" i="1"/>
  <c r="AZ12" i="1"/>
  <c r="AS12" i="1"/>
  <c r="AP12" i="1"/>
  <c r="AN12" i="1"/>
  <c r="AL12" i="1"/>
  <c r="AT12" i="1" s="1"/>
  <c r="AU12" i="1" s="1"/>
  <c r="AV12" i="1" s="1"/>
  <c r="AI12" i="1"/>
  <c r="AD12" i="1"/>
  <c r="AF12" i="1" s="1"/>
  <c r="AJ12" i="1" s="1"/>
  <c r="AC12" i="1"/>
  <c r="S12" i="1"/>
  <c r="AZ11" i="1"/>
  <c r="AS11" i="1"/>
  <c r="AP11" i="1"/>
  <c r="AN11" i="1"/>
  <c r="AL11" i="1"/>
  <c r="AT11" i="1" s="1"/>
  <c r="AU11" i="1" s="1"/>
  <c r="AV11" i="1" s="1"/>
  <c r="AI11" i="1"/>
  <c r="AD11" i="1"/>
  <c r="AF11" i="1" s="1"/>
  <c r="AJ11" i="1" s="1"/>
  <c r="AC11" i="1"/>
  <c r="S11" i="1"/>
  <c r="AZ10" i="1"/>
  <c r="AS10" i="1"/>
  <c r="AP10" i="1"/>
  <c r="AN10" i="1"/>
  <c r="AL10" i="1"/>
  <c r="AT10" i="1" s="1"/>
  <c r="AU10" i="1" s="1"/>
  <c r="AV10" i="1" s="1"/>
  <c r="AI10" i="1"/>
  <c r="AD10" i="1"/>
  <c r="AF10" i="1" s="1"/>
  <c r="AJ10" i="1" s="1"/>
  <c r="AC10" i="1"/>
  <c r="S10" i="1"/>
  <c r="AZ9" i="1"/>
  <c r="AS9" i="1"/>
  <c r="AP9" i="1"/>
  <c r="AN9" i="1"/>
  <c r="AL9" i="1"/>
  <c r="AT9" i="1" s="1"/>
  <c r="AU9" i="1" s="1"/>
  <c r="AV9" i="1" s="1"/>
  <c r="AI9" i="1"/>
  <c r="AD9" i="1"/>
  <c r="AF9" i="1" s="1"/>
  <c r="AJ9" i="1" s="1"/>
  <c r="AC9" i="1"/>
  <c r="S9" i="1"/>
  <c r="AZ8" i="1"/>
  <c r="AS8" i="1"/>
  <c r="AP8" i="1"/>
  <c r="AN8" i="1"/>
  <c r="AL8" i="1"/>
  <c r="AT8" i="1" s="1"/>
  <c r="AU8" i="1" s="1"/>
  <c r="AV8" i="1" s="1"/>
  <c r="AI8" i="1"/>
  <c r="AD8" i="1"/>
  <c r="AF8" i="1" s="1"/>
  <c r="AJ8" i="1" s="1"/>
  <c r="AC8" i="1"/>
  <c r="S8" i="1"/>
  <c r="AZ7" i="1"/>
  <c r="AS7" i="1"/>
  <c r="AP7" i="1"/>
  <c r="AN7" i="1"/>
  <c r="AL7" i="1"/>
  <c r="AT7" i="1" s="1"/>
  <c r="AU7" i="1" s="1"/>
  <c r="AV7" i="1" s="1"/>
  <c r="AI7" i="1"/>
  <c r="AD7" i="1"/>
  <c r="AF7" i="1" s="1"/>
  <c r="AJ7" i="1" s="1"/>
  <c r="AC7" i="1"/>
  <c r="S7" i="1"/>
  <c r="AZ6" i="1"/>
  <c r="AS6" i="1"/>
  <c r="AP6" i="1"/>
  <c r="AN6" i="1"/>
  <c r="AL6" i="1"/>
  <c r="AT6" i="1" s="1"/>
  <c r="AU6" i="1" s="1"/>
  <c r="AV6" i="1" s="1"/>
  <c r="AI6" i="1"/>
  <c r="AD6" i="1"/>
  <c r="AF6" i="1" s="1"/>
  <c r="AJ6" i="1" s="1"/>
  <c r="AC6" i="1"/>
  <c r="S6" i="1"/>
  <c r="AZ5" i="1"/>
  <c r="AS5" i="1"/>
  <c r="AP5" i="1"/>
  <c r="AN5" i="1"/>
  <c r="AL5" i="1"/>
  <c r="AT5" i="1" s="1"/>
  <c r="AU5" i="1" s="1"/>
  <c r="AV5" i="1" s="1"/>
  <c r="AI5" i="1"/>
  <c r="AD5" i="1"/>
  <c r="AF5" i="1" s="1"/>
  <c r="AJ5" i="1" s="1"/>
  <c r="AC5" i="1"/>
  <c r="S5" i="1"/>
  <c r="AZ4" i="1"/>
  <c r="AS4" i="1"/>
  <c r="AP4" i="1"/>
  <c r="AN4" i="1"/>
  <c r="AL4" i="1"/>
  <c r="AT4" i="1" s="1"/>
  <c r="AU4" i="1" s="1"/>
  <c r="AV4" i="1" s="1"/>
  <c r="AI4" i="1"/>
  <c r="AD4" i="1"/>
  <c r="AF4" i="1" s="1"/>
  <c r="AJ4" i="1" s="1"/>
  <c r="AC4" i="1"/>
  <c r="S4" i="1"/>
  <c r="AZ3" i="1"/>
  <c r="AS3" i="1"/>
  <c r="AP3" i="1"/>
  <c r="AN3" i="1"/>
  <c r="AL3" i="1"/>
  <c r="AT3" i="1" s="1"/>
  <c r="AU3" i="1" s="1"/>
  <c r="AV3" i="1" s="1"/>
  <c r="AI3" i="1"/>
  <c r="AD3" i="1"/>
  <c r="AF3" i="1" s="1"/>
  <c r="AJ3" i="1" s="1"/>
  <c r="AC3" i="1"/>
  <c r="S3" i="1"/>
  <c r="AZ2" i="1"/>
  <c r="AS2" i="1"/>
  <c r="AP2" i="1"/>
  <c r="AN2" i="1"/>
  <c r="AL2" i="1"/>
  <c r="AT2" i="1" s="1"/>
  <c r="AU2" i="1" s="1"/>
  <c r="AV2" i="1" s="1"/>
  <c r="AI2" i="1"/>
  <c r="AD2" i="1"/>
  <c r="AF2" i="1" s="1"/>
  <c r="AJ2" i="1" s="1"/>
  <c r="AC2" i="1"/>
  <c r="S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[FOB Cost $]*[Exchange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56/[Cubic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FOB Price Quote (Value)]*[Commission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$]+[Commission $]+[Warehouse Charge $]+[Load 1 $]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[JLA FOB Price Quote (Value)]*[Total Quantity]</t>
        </r>
      </text>
    </comment>
  </commentList>
</comments>
</file>

<file path=xl/sharedStrings.xml><?xml version="1.0" encoding="utf-8"?>
<sst xmlns="http://schemas.openxmlformats.org/spreadsheetml/2006/main" count="260" uniqueCount="103">
  <si>
    <t>Item No.</t>
  </si>
  <si>
    <t>Description-Short</t>
  </si>
  <si>
    <t>Licensor</t>
  </si>
  <si>
    <t>Brand</t>
  </si>
  <si>
    <t>Product Category</t>
  </si>
  <si>
    <t>Pattern</t>
  </si>
  <si>
    <t>Material-Short</t>
  </si>
  <si>
    <t>Color</t>
  </si>
  <si>
    <t>Package Type</t>
  </si>
  <si>
    <t>Normal</t>
  </si>
  <si>
    <t>Piece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</si>
  <si>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</si>
  <si>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</si>
  <si>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</si>
  <si>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</si>
  <si>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</si>
  <si>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</si>
  <si>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</si>
  <si>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Additional Customer Item#</t>
  </si>
  <si>
    <t>UPC</t>
  </si>
  <si>
    <t>Unit of Measure</t>
  </si>
  <si>
    <t>Factory Cost</t>
  </si>
  <si>
    <t>Exchange Rate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</si>
  <si>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</si>
  <si>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</si>
  <si>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</si>
  <si>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</si>
  <si>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</si>
  <si>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</si>
  <si>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</si>
  <si>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</si>
  <si>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</si>
  <si>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</si>
  <si>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</si>
  <si>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</si>
  <si>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</si>
  <si>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</si>
  <si>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</si>
  <si>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</si>
  <si>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</si>
  <si>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Commission %</t>
  </si>
  <si>
    <t>Commission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</si>
  <si>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</si>
  <si>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</si>
  <si>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</si>
  <si>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</si>
  <si>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</si>
  <si>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</si>
  <si>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</si>
  <si>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</si>
  <si>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FOB Price Quote (Value)</t>
  </si>
  <si>
    <t>Additional Customer Price</t>
  </si>
  <si>
    <t>Total Quantity</t>
  </si>
  <si>
    <t>Total Sales</t>
  </si>
  <si>
    <t>Member’s Choice</t>
  </si>
  <si>
    <t>PAJAMA (SET)</t>
  </si>
  <si>
    <t>MC225200</t>
  </si>
  <si>
    <t xml:space="preserve"> KNIT TOP WITH SHORT SET</t>
    <phoneticPr fontId="3" type="noConversion"/>
  </si>
  <si>
    <t>KNIT JERSEY NOTCH SHORTIE SET</t>
  </si>
  <si>
    <t xml:space="preserve"> KNIT JERSEY 95% POLYESTER 5% SPANDEX 144GSM</t>
    <phoneticPr fontId="3" type="noConversion"/>
  </si>
  <si>
    <t xml:space="preserve">95% POLYESTER 5% SPANDEX </t>
  </si>
  <si>
    <t>S</t>
  </si>
  <si>
    <t>Cherry Lacquer</t>
  </si>
  <si>
    <t>6108.31.00.10</t>
  </si>
  <si>
    <t xml:space="preserve"> KNIT TOP WITH SHORT SET</t>
    <phoneticPr fontId="3" type="noConversion"/>
  </si>
  <si>
    <t xml:space="preserve"> KNIT JERSEY 95% POLYESTER 5% SPANDEX 144GSM</t>
  </si>
  <si>
    <t>M</t>
  </si>
  <si>
    <t>6108.31.00.11</t>
  </si>
  <si>
    <t>L</t>
  </si>
  <si>
    <t>6108.31.00.12</t>
  </si>
  <si>
    <t>XL</t>
  </si>
  <si>
    <t>6108.31.00.13</t>
  </si>
  <si>
    <t>Sage Green</t>
  </si>
  <si>
    <t>6108.31.00.14</t>
  </si>
  <si>
    <t>6108.31.00.15</t>
  </si>
  <si>
    <t>6108.31.00.16</t>
  </si>
  <si>
    <t>6108.31.00.17</t>
  </si>
  <si>
    <t>Bright Red</t>
    <phoneticPr fontId="3" type="noConversion"/>
  </si>
  <si>
    <t>6108.31.00.18</t>
  </si>
  <si>
    <t>6108.31.00.19</t>
  </si>
  <si>
    <t>6108.31.00.20</t>
  </si>
  <si>
    <t>6108.31.00.21</t>
  </si>
  <si>
    <t>Dusty Pink</t>
    <phoneticPr fontId="3" type="noConversion"/>
  </si>
  <si>
    <t>6108.31.00.22</t>
  </si>
  <si>
    <t>6108.31.00.23</t>
  </si>
  <si>
    <t>6108.31.00.24</t>
  </si>
  <si>
    <t>6108.31.00.25</t>
  </si>
  <si>
    <t>CM02-620</t>
    <phoneticPr fontId="3" type="noConversion"/>
  </si>
  <si>
    <t>CM02-621</t>
  </si>
  <si>
    <t>CM02-622</t>
  </si>
  <si>
    <t>CM02-623</t>
  </si>
  <si>
    <t>CM02-624</t>
  </si>
  <si>
    <t>CM02-625</t>
  </si>
  <si>
    <t>CM02-626</t>
  </si>
  <si>
    <t>CM02-627</t>
  </si>
  <si>
    <t>CM02-628</t>
  </si>
  <si>
    <t>CM02-629</t>
  </si>
  <si>
    <t>CM02-630</t>
  </si>
  <si>
    <t>CM02-631</t>
  </si>
  <si>
    <t>CM02-632</t>
  </si>
  <si>
    <t>CM02-633</t>
  </si>
  <si>
    <t>CM02-634</t>
  </si>
  <si>
    <t>CM02-635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</si>
</sst>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7" formatCode="[$￥-804]#,##0.00;[Red][$￥-804]#,##0.00"/>
    <numFmt numFmtId="179" formatCode="&quot;$&quot;#,##0.00"/>
    <numFmt numFmtId="180" formatCode="0.0"/>
    <numFmt numFmtId="181" formatCode="0.000"/>
    <numFmt numFmtId="182" formatCode="000000"/>
    <numFmt numFmtId="183" formatCode="[$¥-804]#,##0.00"/>
    <numFmt numFmtId="184" formatCode="0.0%"/>
    <numFmt numFmtId="185" formatCode="[$$-409]#,##0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Calibri"/>
      <family val="2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77" fontId="1" fillId="0" borderId="0"/>
    <xf numFmtId="0" fontId="1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9" fillId="0" borderId="0"/>
  </cellStyleXfs>
  <cellXfs count="51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4" fontId="6" fillId="4" borderId="1" xfId="4" applyNumberFormat="1" applyFont="1" applyFill="1" applyBorder="1" applyAlignment="1">
      <alignment wrapText="1"/>
    </xf>
    <xf numFmtId="2" fontId="4" fillId="4" borderId="1" xfId="0" applyNumberFormat="1" applyFont="1" applyFill="1" applyBorder="1" applyAlignment="1">
      <alignment horizontal="center" wrapText="1"/>
    </xf>
    <xf numFmtId="179" fontId="4" fillId="5" borderId="2" xfId="0" applyNumberFormat="1" applyFont="1" applyFill="1" applyBorder="1" applyAlignment="1">
      <alignment horizontal="center" wrapText="1"/>
    </xf>
    <xf numFmtId="179" fontId="4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80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81" fontId="6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79" fontId="6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9" fontId="6" fillId="2" borderId="1" xfId="4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0" fontId="6" fillId="6" borderId="1" xfId="4" applyFont="1" applyFill="1" applyBorder="1" applyAlignment="1">
      <alignment wrapText="1"/>
    </xf>
    <xf numFmtId="179" fontId="7" fillId="7" borderId="2" xfId="4" applyNumberFormat="1" applyFont="1" applyFill="1" applyBorder="1" applyAlignment="1">
      <alignment wrapText="1"/>
    </xf>
    <xf numFmtId="179" fontId="7" fillId="6" borderId="2" xfId="4" applyNumberFormat="1" applyFont="1" applyFill="1" applyBorder="1" applyAlignment="1">
      <alignment wrapText="1"/>
    </xf>
    <xf numFmtId="179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2" fillId="0" borderId="1" xfId="3" applyBorder="1"/>
    <xf numFmtId="0" fontId="8" fillId="0" borderId="1" xfId="0" applyFont="1" applyBorder="1" applyAlignment="1">
      <alignment horizontal="center" vertical="center" wrapText="1"/>
    </xf>
    <xf numFmtId="182" fontId="0" fillId="0" borderId="1" xfId="0" applyNumberFormat="1" applyBorder="1"/>
    <xf numFmtId="4" fontId="0" fillId="8" borderId="1" xfId="0" applyNumberFormat="1" applyFill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0" borderId="2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180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1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83" fontId="0" fillId="0" borderId="1" xfId="0" applyNumberFormat="1" applyBorder="1"/>
    <xf numFmtId="184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4" fontId="8" fillId="0" borderId="0" xfId="6" applyNumberFormat="1" applyFont="1" applyAlignment="1">
      <alignment horizontal="left"/>
    </xf>
    <xf numFmtId="4" fontId="8" fillId="0" borderId="0" xfId="6" applyNumberFormat="1" applyFont="1"/>
    <xf numFmtId="185" fontId="1" fillId="0" borderId="1" xfId="0" applyNumberFormat="1" applyFont="1" applyBorder="1"/>
  </cellXfs>
  <cellStyles count="7">
    <cellStyle name="Normal 2" xfId="3"/>
    <cellStyle name="Normal 2 18 2" xfId="4"/>
    <cellStyle name="Normal 28" xfId="6"/>
    <cellStyle name="Percent 2" xfId="5"/>
    <cellStyle name="常规" xfId="0" builtinId="0"/>
    <cellStyle name="常规 25" xfId="1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17"/>
  <sheetViews>
    <sheetView tabSelected="1" topLeftCell="F1" workbookViewId="0">
      <selection activeCell="I8" sqref="I8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52" s="26" customFormat="1" ht="68.099999999999994" customHeight="1" x14ac:dyDescent="0.25">
      <c r="A1" s="2" t="s">
        <v>11</v>
      </c>
      <c r="B1" s="2" t="s">
        <v>12</v>
      </c>
      <c r="C1" s="3" t="s">
        <v>13</v>
      </c>
      <c r="D1" s="4" t="s">
        <v>3</v>
      </c>
      <c r="E1" s="4" t="s">
        <v>2</v>
      </c>
      <c r="F1" s="5" t="s">
        <v>4</v>
      </c>
      <c r="G1" s="3" t="s">
        <v>5</v>
      </c>
      <c r="H1" s="6" t="s">
        <v>14</v>
      </c>
      <c r="I1" s="7" t="s">
        <v>1</v>
      </c>
      <c r="J1" s="6" t="s">
        <v>15</v>
      </c>
      <c r="K1" s="7" t="s">
        <v>6</v>
      </c>
      <c r="L1" s="6" t="s">
        <v>16</v>
      </c>
      <c r="M1" s="6" t="s">
        <v>7</v>
      </c>
      <c r="N1" s="3" t="s">
        <v>17</v>
      </c>
      <c r="O1" s="3" t="s">
        <v>18</v>
      </c>
      <c r="P1" s="3" t="s">
        <v>0</v>
      </c>
      <c r="Q1" s="3" t="s">
        <v>19</v>
      </c>
      <c r="R1" s="7" t="s">
        <v>20</v>
      </c>
      <c r="S1" s="8" t="s">
        <v>21</v>
      </c>
      <c r="T1" s="9" t="s">
        <v>22</v>
      </c>
      <c r="U1" s="10" t="s">
        <v>23</v>
      </c>
      <c r="V1" s="11" t="s">
        <v>24</v>
      </c>
      <c r="W1" s="12" t="s">
        <v>8</v>
      </c>
      <c r="X1" s="13" t="s">
        <v>25</v>
      </c>
      <c r="Y1" s="13" t="s">
        <v>26</v>
      </c>
      <c r="Z1" s="13" t="s">
        <v>27</v>
      </c>
      <c r="AA1" s="14" t="s">
        <v>28</v>
      </c>
      <c r="AB1" s="15" t="s">
        <v>29</v>
      </c>
      <c r="AC1" s="16" t="s">
        <v>30</v>
      </c>
      <c r="AD1" s="17" t="s">
        <v>31</v>
      </c>
      <c r="AE1" s="2" t="s">
        <v>32</v>
      </c>
      <c r="AF1" s="18" t="s">
        <v>33</v>
      </c>
      <c r="AG1" s="2" t="s">
        <v>34</v>
      </c>
      <c r="AH1" s="19" t="s">
        <v>35</v>
      </c>
      <c r="AI1" s="20" t="s">
        <v>36</v>
      </c>
      <c r="AJ1" s="18" t="s">
        <v>37</v>
      </c>
      <c r="AK1" s="19" t="s">
        <v>38</v>
      </c>
      <c r="AL1" s="18" t="s">
        <v>39</v>
      </c>
      <c r="AM1" s="21" t="s">
        <v>40</v>
      </c>
      <c r="AN1" s="18" t="s">
        <v>41</v>
      </c>
      <c r="AO1" s="21" t="s">
        <v>42</v>
      </c>
      <c r="AP1" s="18" t="s">
        <v>43</v>
      </c>
      <c r="AQ1" s="12" t="s">
        <v>44</v>
      </c>
      <c r="AR1" s="19" t="s">
        <v>45</v>
      </c>
      <c r="AS1" s="18" t="s">
        <v>46</v>
      </c>
      <c r="AT1" s="18" t="s">
        <v>47</v>
      </c>
      <c r="AU1" s="22" t="s">
        <v>48</v>
      </c>
      <c r="AV1" s="22" t="s">
        <v>49</v>
      </c>
      <c r="AW1" s="23" t="s">
        <v>50</v>
      </c>
      <c r="AX1" s="24" t="s">
        <v>51</v>
      </c>
      <c r="AY1" s="2" t="s">
        <v>52</v>
      </c>
      <c r="AZ1" s="25" t="s">
        <v>53</v>
      </c>
    </row>
    <row r="2" spans="1:52" s="26" customFormat="1" ht="15.75" x14ac:dyDescent="0.25">
      <c r="A2" s="27">
        <v>1</v>
      </c>
      <c r="B2" s="28"/>
      <c r="C2" s="28"/>
      <c r="D2" s="29" t="s">
        <v>54</v>
      </c>
      <c r="E2" s="28"/>
      <c r="F2" s="29" t="s">
        <v>55</v>
      </c>
      <c r="G2" s="29" t="s">
        <v>56</v>
      </c>
      <c r="H2" s="30" t="s">
        <v>57</v>
      </c>
      <c r="I2" s="29" t="s">
        <v>58</v>
      </c>
      <c r="J2" s="30" t="s">
        <v>59</v>
      </c>
      <c r="K2" s="31" t="s">
        <v>60</v>
      </c>
      <c r="L2" s="32" t="s">
        <v>61</v>
      </c>
      <c r="M2" s="29" t="s">
        <v>62</v>
      </c>
      <c r="N2" s="29"/>
      <c r="O2" s="29"/>
      <c r="P2" s="50" t="s">
        <v>87</v>
      </c>
      <c r="Q2" s="33"/>
      <c r="R2" s="28" t="s">
        <v>10</v>
      </c>
      <c r="S2" s="34">
        <f t="shared" ref="S2:S17" si="0">IF(T2="","",U2*T2)</f>
        <v>0</v>
      </c>
      <c r="T2" s="35">
        <v>8.1</v>
      </c>
      <c r="U2" s="36"/>
      <c r="V2" s="37"/>
      <c r="W2" s="28" t="s">
        <v>9</v>
      </c>
      <c r="X2" s="38">
        <v>45</v>
      </c>
      <c r="Y2" s="38">
        <v>30</v>
      </c>
      <c r="Z2" s="38">
        <v>35</v>
      </c>
      <c r="AA2" s="35">
        <v>9</v>
      </c>
      <c r="AB2" s="39">
        <v>24</v>
      </c>
      <c r="AC2" s="40">
        <f>IF(X2="","",X2*Y2*Z2/1000000)</f>
        <v>4.725E-2</v>
      </c>
      <c r="AD2" s="41">
        <f>56/(X2*Y2*Z2/1000000)</f>
        <v>1185.1851851851852</v>
      </c>
      <c r="AE2" s="27">
        <v>8600</v>
      </c>
      <c r="AF2" s="42">
        <f>IF(ISERROR(AE2/AD2),"",AE2/AD2/AB2)</f>
        <v>0.30234374999999997</v>
      </c>
      <c r="AG2" s="43" t="s">
        <v>63</v>
      </c>
      <c r="AH2" s="44">
        <v>0.16</v>
      </c>
      <c r="AI2" s="42">
        <f>IF(ISERROR(U2*AH2),"",U2*AH2)</f>
        <v>0</v>
      </c>
      <c r="AJ2" s="42">
        <f>IF(ISERROR(U2+AF2+AI2),"",U2+AF2+AI2)</f>
        <v>0.30234374999999997</v>
      </c>
      <c r="AK2" s="45">
        <v>0.02</v>
      </c>
      <c r="AL2" s="42">
        <f t="shared" ref="AL2:AL17" si="1">IF(ISERROR(AW2*AK2),"",AW2*AK2)</f>
        <v>0.11800000000000001</v>
      </c>
      <c r="AM2" s="45">
        <v>0</v>
      </c>
      <c r="AN2" s="42">
        <f t="shared" ref="AN2:AN17" si="2">IF(ISERROR(AW2*AM2),"",AW2*AM2)</f>
        <v>0</v>
      </c>
      <c r="AO2" s="45">
        <v>0</v>
      </c>
      <c r="AP2" s="42">
        <f>IF(ISERROR(AW2*AO2),"",AW2*AO2)</f>
        <v>0</v>
      </c>
      <c r="AQ2" s="28"/>
      <c r="AR2" s="45">
        <v>0</v>
      </c>
      <c r="AS2" s="42">
        <f>IF(ISERROR(AW2*AR2),"",AW2*AR2)</f>
        <v>0</v>
      </c>
      <c r="AT2" s="42">
        <f>IF(ISERROR(AL2+AN2+AP2+AS2),"",AL2+AN2+AP2+AS2)</f>
        <v>0.11800000000000001</v>
      </c>
      <c r="AU2" s="42">
        <f>IF(ISERROR(U2+AT2),"",U2+AT2)</f>
        <v>0.11800000000000001</v>
      </c>
      <c r="AV2" s="46">
        <f>IF(ISERROR((AW2-AU2)/AW2),"",(AW2-AU2)/AW2)</f>
        <v>0.98</v>
      </c>
      <c r="AW2" s="37">
        <v>5.9</v>
      </c>
      <c r="AX2" s="37"/>
      <c r="AY2" s="47">
        <v>408</v>
      </c>
      <c r="AZ2" s="42">
        <f>IF(ISERROR(AW2*AY2),"",AW2*AY2)</f>
        <v>2407.2000000000003</v>
      </c>
    </row>
    <row r="3" spans="1:52" s="26" customFormat="1" ht="18.75" customHeight="1" x14ac:dyDescent="0.25">
      <c r="A3" s="27">
        <v>2</v>
      </c>
      <c r="B3" s="28"/>
      <c r="C3" s="28"/>
      <c r="D3" s="29" t="s">
        <v>54</v>
      </c>
      <c r="E3" s="28"/>
      <c r="F3" s="28" t="s">
        <v>55</v>
      </c>
      <c r="G3" s="29" t="s">
        <v>56</v>
      </c>
      <c r="H3" s="30" t="s">
        <v>64</v>
      </c>
      <c r="I3" s="29" t="s">
        <v>58</v>
      </c>
      <c r="J3" s="29" t="s">
        <v>65</v>
      </c>
      <c r="K3" s="31" t="s">
        <v>60</v>
      </c>
      <c r="L3" s="32" t="s">
        <v>66</v>
      </c>
      <c r="M3" s="29" t="s">
        <v>62</v>
      </c>
      <c r="N3" s="28"/>
      <c r="O3" s="28"/>
      <c r="P3" s="50" t="s">
        <v>88</v>
      </c>
      <c r="Q3" s="28"/>
      <c r="R3" s="28" t="s">
        <v>10</v>
      </c>
      <c r="S3" s="34">
        <f t="shared" si="0"/>
        <v>0</v>
      </c>
      <c r="T3" s="35">
        <v>8.1</v>
      </c>
      <c r="U3" s="36"/>
      <c r="V3" s="37"/>
      <c r="W3" s="28" t="s">
        <v>9</v>
      </c>
      <c r="X3" s="38">
        <v>45</v>
      </c>
      <c r="Y3" s="38">
        <v>30</v>
      </c>
      <c r="Z3" s="38">
        <v>35</v>
      </c>
      <c r="AA3" s="35">
        <v>9</v>
      </c>
      <c r="AB3" s="39">
        <v>24</v>
      </c>
      <c r="AC3" s="40">
        <f t="shared" ref="AC3:AC17" si="3">IF(X3="","",X3*Y3*Z3/1000000)</f>
        <v>4.725E-2</v>
      </c>
      <c r="AD3" s="41">
        <f t="shared" ref="AD3:AD17" si="4">56/(X3*Y3*Z3/1000000)</f>
        <v>1185.1851851851852</v>
      </c>
      <c r="AE3" s="27">
        <v>8600</v>
      </c>
      <c r="AF3" s="42">
        <f t="shared" ref="AF3:AF17" si="5">IF(ISERROR(AE3/AD3),"",AE3/AD3/AB3)</f>
        <v>0.30234374999999997</v>
      </c>
      <c r="AG3" s="43" t="s">
        <v>67</v>
      </c>
      <c r="AH3" s="44">
        <v>0.16</v>
      </c>
      <c r="AI3" s="42">
        <f>IF(ISERROR(U3*AH3),"",U3*AH3)</f>
        <v>0</v>
      </c>
      <c r="AJ3" s="42">
        <f t="shared" ref="AJ3:AJ17" si="6">IF(ISERROR(U3+AF3+AI3),"",U3+AF3+AI3)</f>
        <v>0.30234374999999997</v>
      </c>
      <c r="AK3" s="45">
        <v>0.02</v>
      </c>
      <c r="AL3" s="42">
        <f t="shared" si="1"/>
        <v>0.11800000000000001</v>
      </c>
      <c r="AM3" s="45">
        <v>0</v>
      </c>
      <c r="AN3" s="42">
        <f t="shared" si="2"/>
        <v>0</v>
      </c>
      <c r="AO3" s="45"/>
      <c r="AP3" s="42">
        <f t="shared" ref="AP3:AP17" si="7">IF(ISERROR(AW3*AO3),"",AW3*AO3)</f>
        <v>0</v>
      </c>
      <c r="AQ3" s="28"/>
      <c r="AR3" s="45"/>
      <c r="AS3" s="42">
        <f t="shared" ref="AS3:AS17" si="8">IF(ISERROR(AW3*AR3),"",AW3*AR3)</f>
        <v>0</v>
      </c>
      <c r="AT3" s="42">
        <f t="shared" ref="AT3:AT17" si="9">IF(ISERROR(AL3+AN3+AP3+AS3),"",AL3+AN3+AP3+AS3)</f>
        <v>0.11800000000000001</v>
      </c>
      <c r="AU3" s="42">
        <f t="shared" ref="AU3:AU17" si="10">IF(ISERROR(U3+AT3),"",U3+AT3)</f>
        <v>0.11800000000000001</v>
      </c>
      <c r="AV3" s="46">
        <f t="shared" ref="AV3:AV17" si="11">IF(ISERROR((AW3-AU3)/AW3),"",(AW3-AU3)/AW3)</f>
        <v>0.98</v>
      </c>
      <c r="AW3" s="37">
        <v>5.9</v>
      </c>
      <c r="AX3" s="37"/>
      <c r="AY3" s="47">
        <v>816</v>
      </c>
      <c r="AZ3" s="42">
        <f t="shared" ref="AZ3:AZ17" si="12">IF(ISERROR(AW3*AY3),"",AW3*AY3)</f>
        <v>4814.4000000000005</v>
      </c>
    </row>
    <row r="4" spans="1:52" s="26" customFormat="1" ht="15.75" x14ac:dyDescent="0.25">
      <c r="A4" s="27">
        <v>3</v>
      </c>
      <c r="B4" s="28"/>
      <c r="C4" s="28"/>
      <c r="D4" s="29" t="s">
        <v>54</v>
      </c>
      <c r="E4" s="28"/>
      <c r="F4" s="29" t="s">
        <v>55</v>
      </c>
      <c r="G4" s="29" t="s">
        <v>56</v>
      </c>
      <c r="H4" s="30" t="s">
        <v>64</v>
      </c>
      <c r="I4" s="29" t="s">
        <v>58</v>
      </c>
      <c r="J4" s="29" t="s">
        <v>65</v>
      </c>
      <c r="K4" s="31" t="s">
        <v>60</v>
      </c>
      <c r="L4" s="32" t="s">
        <v>68</v>
      </c>
      <c r="M4" s="29" t="s">
        <v>62</v>
      </c>
      <c r="N4" s="28"/>
      <c r="O4" s="28"/>
      <c r="P4" s="50" t="s">
        <v>89</v>
      </c>
      <c r="Q4" s="28"/>
      <c r="R4" s="28" t="s">
        <v>10</v>
      </c>
      <c r="S4" s="34">
        <f t="shared" si="0"/>
        <v>0</v>
      </c>
      <c r="T4" s="35">
        <v>8.1</v>
      </c>
      <c r="U4" s="36"/>
      <c r="V4" s="37"/>
      <c r="W4" s="28" t="s">
        <v>9</v>
      </c>
      <c r="X4" s="38">
        <v>45</v>
      </c>
      <c r="Y4" s="38">
        <v>30</v>
      </c>
      <c r="Z4" s="38">
        <v>35</v>
      </c>
      <c r="AA4" s="35">
        <v>9</v>
      </c>
      <c r="AB4" s="39">
        <v>24</v>
      </c>
      <c r="AC4" s="40">
        <f t="shared" si="3"/>
        <v>4.725E-2</v>
      </c>
      <c r="AD4" s="41">
        <f t="shared" si="4"/>
        <v>1185.1851851851852</v>
      </c>
      <c r="AE4" s="27">
        <v>8600</v>
      </c>
      <c r="AF4" s="42">
        <f t="shared" si="5"/>
        <v>0.30234374999999997</v>
      </c>
      <c r="AG4" s="43" t="s">
        <v>69</v>
      </c>
      <c r="AH4" s="44">
        <v>0.16</v>
      </c>
      <c r="AI4" s="42">
        <f t="shared" ref="AI4:AI17" si="13">IF(ISERROR(U4*AH4),"",U4*AH4)</f>
        <v>0</v>
      </c>
      <c r="AJ4" s="42">
        <f t="shared" si="6"/>
        <v>0.30234374999999997</v>
      </c>
      <c r="AK4" s="45">
        <v>0.02</v>
      </c>
      <c r="AL4" s="42">
        <f t="shared" si="1"/>
        <v>0.11800000000000001</v>
      </c>
      <c r="AM4" s="45">
        <v>0</v>
      </c>
      <c r="AN4" s="42">
        <f t="shared" si="2"/>
        <v>0</v>
      </c>
      <c r="AO4" s="45"/>
      <c r="AP4" s="42">
        <f t="shared" si="7"/>
        <v>0</v>
      </c>
      <c r="AQ4" s="28"/>
      <c r="AR4" s="45"/>
      <c r="AS4" s="42">
        <f t="shared" si="8"/>
        <v>0</v>
      </c>
      <c r="AT4" s="42">
        <f t="shared" si="9"/>
        <v>0.11800000000000001</v>
      </c>
      <c r="AU4" s="42">
        <f t="shared" si="10"/>
        <v>0.11800000000000001</v>
      </c>
      <c r="AV4" s="46">
        <f t="shared" si="11"/>
        <v>0.98</v>
      </c>
      <c r="AW4" s="37">
        <v>5.9</v>
      </c>
      <c r="AX4" s="37"/>
      <c r="AY4" s="47">
        <v>816</v>
      </c>
      <c r="AZ4" s="42">
        <f t="shared" si="12"/>
        <v>4814.4000000000005</v>
      </c>
    </row>
    <row r="5" spans="1:52" s="26" customFormat="1" ht="15.75" x14ac:dyDescent="0.25">
      <c r="A5" s="27">
        <v>4</v>
      </c>
      <c r="B5" s="28"/>
      <c r="C5" s="28"/>
      <c r="D5" s="29" t="s">
        <v>54</v>
      </c>
      <c r="E5" s="28"/>
      <c r="F5" s="29" t="s">
        <v>55</v>
      </c>
      <c r="G5" s="29" t="s">
        <v>56</v>
      </c>
      <c r="H5" s="30" t="s">
        <v>64</v>
      </c>
      <c r="I5" s="29" t="s">
        <v>58</v>
      </c>
      <c r="J5" s="29" t="s">
        <v>65</v>
      </c>
      <c r="K5" s="31" t="s">
        <v>60</v>
      </c>
      <c r="L5" s="32" t="s">
        <v>70</v>
      </c>
      <c r="M5" s="29" t="s">
        <v>62</v>
      </c>
      <c r="N5" s="28"/>
      <c r="O5" s="28"/>
      <c r="P5" s="50" t="s">
        <v>90</v>
      </c>
      <c r="Q5" s="28"/>
      <c r="R5" s="28" t="s">
        <v>10</v>
      </c>
      <c r="S5" s="34">
        <f t="shared" si="0"/>
        <v>0</v>
      </c>
      <c r="T5" s="35">
        <v>8.1</v>
      </c>
      <c r="U5" s="36"/>
      <c r="V5" s="37"/>
      <c r="W5" s="28" t="s">
        <v>9</v>
      </c>
      <c r="X5" s="38">
        <v>45</v>
      </c>
      <c r="Y5" s="38">
        <v>30</v>
      </c>
      <c r="Z5" s="38">
        <v>35</v>
      </c>
      <c r="AA5" s="35">
        <v>9</v>
      </c>
      <c r="AB5" s="39">
        <v>24</v>
      </c>
      <c r="AC5" s="40">
        <f t="shared" si="3"/>
        <v>4.725E-2</v>
      </c>
      <c r="AD5" s="41">
        <f t="shared" si="4"/>
        <v>1185.1851851851852</v>
      </c>
      <c r="AE5" s="27">
        <v>8600</v>
      </c>
      <c r="AF5" s="42">
        <f t="shared" si="5"/>
        <v>0.30234374999999997</v>
      </c>
      <c r="AG5" s="43" t="s">
        <v>71</v>
      </c>
      <c r="AH5" s="44">
        <v>0.16</v>
      </c>
      <c r="AI5" s="42">
        <f t="shared" si="13"/>
        <v>0</v>
      </c>
      <c r="AJ5" s="42">
        <f t="shared" si="6"/>
        <v>0.30234374999999997</v>
      </c>
      <c r="AK5" s="45">
        <v>0.02</v>
      </c>
      <c r="AL5" s="42">
        <f t="shared" si="1"/>
        <v>0.11800000000000001</v>
      </c>
      <c r="AM5" s="45">
        <v>0</v>
      </c>
      <c r="AN5" s="42">
        <f t="shared" si="2"/>
        <v>0</v>
      </c>
      <c r="AO5" s="45"/>
      <c r="AP5" s="42">
        <f t="shared" si="7"/>
        <v>0</v>
      </c>
      <c r="AQ5" s="28"/>
      <c r="AR5" s="45"/>
      <c r="AS5" s="42">
        <f t="shared" si="8"/>
        <v>0</v>
      </c>
      <c r="AT5" s="42">
        <f t="shared" si="9"/>
        <v>0.11800000000000001</v>
      </c>
      <c r="AU5" s="42">
        <f t="shared" si="10"/>
        <v>0.11800000000000001</v>
      </c>
      <c r="AV5" s="46">
        <f t="shared" si="11"/>
        <v>0.98</v>
      </c>
      <c r="AW5" s="37">
        <v>5.9</v>
      </c>
      <c r="AX5" s="37"/>
      <c r="AY5" s="47">
        <v>408</v>
      </c>
      <c r="AZ5" s="42">
        <f t="shared" si="12"/>
        <v>2407.2000000000003</v>
      </c>
    </row>
    <row r="6" spans="1:52" s="26" customFormat="1" ht="15.75" x14ac:dyDescent="0.25">
      <c r="A6" s="27">
        <v>5</v>
      </c>
      <c r="B6" s="28"/>
      <c r="C6" s="28"/>
      <c r="D6" s="29" t="s">
        <v>54</v>
      </c>
      <c r="E6" s="28"/>
      <c r="F6" s="29" t="s">
        <v>55</v>
      </c>
      <c r="G6" s="29" t="s">
        <v>56</v>
      </c>
      <c r="H6" s="30" t="s">
        <v>64</v>
      </c>
      <c r="I6" s="29" t="s">
        <v>58</v>
      </c>
      <c r="J6" s="29" t="s">
        <v>65</v>
      </c>
      <c r="K6" s="31" t="s">
        <v>60</v>
      </c>
      <c r="L6" s="32" t="s">
        <v>61</v>
      </c>
      <c r="M6" s="48" t="s">
        <v>72</v>
      </c>
      <c r="N6" s="28"/>
      <c r="O6" s="28"/>
      <c r="P6" s="50" t="s">
        <v>91</v>
      </c>
      <c r="Q6" s="28"/>
      <c r="R6" s="28" t="s">
        <v>10</v>
      </c>
      <c r="S6" s="34">
        <f t="shared" si="0"/>
        <v>0</v>
      </c>
      <c r="T6" s="35">
        <v>8.1</v>
      </c>
      <c r="U6" s="36"/>
      <c r="V6" s="37"/>
      <c r="W6" s="28" t="s">
        <v>9</v>
      </c>
      <c r="X6" s="38">
        <v>45</v>
      </c>
      <c r="Y6" s="38">
        <v>30</v>
      </c>
      <c r="Z6" s="38">
        <v>35</v>
      </c>
      <c r="AA6" s="35">
        <v>9</v>
      </c>
      <c r="AB6" s="39">
        <v>24</v>
      </c>
      <c r="AC6" s="40">
        <f t="shared" si="3"/>
        <v>4.725E-2</v>
      </c>
      <c r="AD6" s="41">
        <f t="shared" si="4"/>
        <v>1185.1851851851852</v>
      </c>
      <c r="AE6" s="27">
        <v>8600</v>
      </c>
      <c r="AF6" s="42">
        <f t="shared" si="5"/>
        <v>0.30234374999999997</v>
      </c>
      <c r="AG6" s="43" t="s">
        <v>73</v>
      </c>
      <c r="AH6" s="44">
        <v>0.16</v>
      </c>
      <c r="AI6" s="42">
        <f t="shared" si="13"/>
        <v>0</v>
      </c>
      <c r="AJ6" s="42">
        <f t="shared" si="6"/>
        <v>0.30234374999999997</v>
      </c>
      <c r="AK6" s="45">
        <v>0.02</v>
      </c>
      <c r="AL6" s="42">
        <f t="shared" si="1"/>
        <v>0.11800000000000001</v>
      </c>
      <c r="AM6" s="45">
        <v>0</v>
      </c>
      <c r="AN6" s="42">
        <f t="shared" si="2"/>
        <v>0</v>
      </c>
      <c r="AO6" s="45"/>
      <c r="AP6" s="42">
        <f t="shared" si="7"/>
        <v>0</v>
      </c>
      <c r="AQ6" s="28"/>
      <c r="AR6" s="45"/>
      <c r="AS6" s="42">
        <f t="shared" si="8"/>
        <v>0</v>
      </c>
      <c r="AT6" s="42">
        <f t="shared" si="9"/>
        <v>0.11800000000000001</v>
      </c>
      <c r="AU6" s="42">
        <f t="shared" si="10"/>
        <v>0.11800000000000001</v>
      </c>
      <c r="AV6" s="46">
        <f t="shared" si="11"/>
        <v>0.98</v>
      </c>
      <c r="AW6" s="37">
        <v>5.9</v>
      </c>
      <c r="AX6" s="37"/>
      <c r="AY6" s="47">
        <v>408</v>
      </c>
      <c r="AZ6" s="42">
        <f t="shared" si="12"/>
        <v>2407.2000000000003</v>
      </c>
    </row>
    <row r="7" spans="1:52" s="26" customFormat="1" ht="15.75" x14ac:dyDescent="0.25">
      <c r="A7" s="27">
        <v>6</v>
      </c>
      <c r="B7" s="28"/>
      <c r="C7" s="28"/>
      <c r="D7" s="29" t="s">
        <v>54</v>
      </c>
      <c r="E7" s="28"/>
      <c r="F7" s="29" t="s">
        <v>55</v>
      </c>
      <c r="G7" s="29" t="s">
        <v>56</v>
      </c>
      <c r="H7" s="30" t="s">
        <v>64</v>
      </c>
      <c r="I7" s="29" t="s">
        <v>58</v>
      </c>
      <c r="J7" s="29" t="s">
        <v>65</v>
      </c>
      <c r="K7" s="31" t="s">
        <v>60</v>
      </c>
      <c r="L7" s="32" t="s">
        <v>66</v>
      </c>
      <c r="M7" s="48" t="s">
        <v>72</v>
      </c>
      <c r="N7" s="28"/>
      <c r="O7" s="28"/>
      <c r="P7" s="50" t="s">
        <v>92</v>
      </c>
      <c r="Q7" s="28"/>
      <c r="R7" s="28" t="s">
        <v>10</v>
      </c>
      <c r="S7" s="34">
        <f t="shared" si="0"/>
        <v>0</v>
      </c>
      <c r="T7" s="35">
        <v>8.1</v>
      </c>
      <c r="U7" s="36"/>
      <c r="V7" s="37"/>
      <c r="W7" s="28" t="s">
        <v>9</v>
      </c>
      <c r="X7" s="38">
        <v>45</v>
      </c>
      <c r="Y7" s="38">
        <v>30</v>
      </c>
      <c r="Z7" s="38">
        <v>35</v>
      </c>
      <c r="AA7" s="35">
        <v>9</v>
      </c>
      <c r="AB7" s="39">
        <v>24</v>
      </c>
      <c r="AC7" s="40">
        <f t="shared" si="3"/>
        <v>4.725E-2</v>
      </c>
      <c r="AD7" s="41">
        <f t="shared" si="4"/>
        <v>1185.1851851851852</v>
      </c>
      <c r="AE7" s="27">
        <v>8600</v>
      </c>
      <c r="AF7" s="42">
        <f t="shared" si="5"/>
        <v>0.30234374999999997</v>
      </c>
      <c r="AG7" s="43" t="s">
        <v>74</v>
      </c>
      <c r="AH7" s="44">
        <v>0.16</v>
      </c>
      <c r="AI7" s="42">
        <f t="shared" si="13"/>
        <v>0</v>
      </c>
      <c r="AJ7" s="42">
        <f t="shared" si="6"/>
        <v>0.30234374999999997</v>
      </c>
      <c r="AK7" s="45">
        <v>0.02</v>
      </c>
      <c r="AL7" s="42">
        <f t="shared" si="1"/>
        <v>0.11800000000000001</v>
      </c>
      <c r="AM7" s="45">
        <v>0</v>
      </c>
      <c r="AN7" s="42">
        <f t="shared" si="2"/>
        <v>0</v>
      </c>
      <c r="AO7" s="45"/>
      <c r="AP7" s="42">
        <f t="shared" si="7"/>
        <v>0</v>
      </c>
      <c r="AQ7" s="28"/>
      <c r="AR7" s="45"/>
      <c r="AS7" s="42">
        <f t="shared" si="8"/>
        <v>0</v>
      </c>
      <c r="AT7" s="42">
        <f t="shared" si="9"/>
        <v>0.11800000000000001</v>
      </c>
      <c r="AU7" s="42">
        <f t="shared" si="10"/>
        <v>0.11800000000000001</v>
      </c>
      <c r="AV7" s="46">
        <f t="shared" si="11"/>
        <v>0.98</v>
      </c>
      <c r="AW7" s="37">
        <v>5.9</v>
      </c>
      <c r="AX7" s="37"/>
      <c r="AY7" s="47">
        <v>816</v>
      </c>
      <c r="AZ7" s="42">
        <f t="shared" si="12"/>
        <v>4814.4000000000005</v>
      </c>
    </row>
    <row r="8" spans="1:52" s="26" customFormat="1" ht="15.75" x14ac:dyDescent="0.25">
      <c r="A8" s="27">
        <v>7</v>
      </c>
      <c r="B8" s="28"/>
      <c r="C8" s="28"/>
      <c r="D8" s="29" t="s">
        <v>54</v>
      </c>
      <c r="E8" s="28"/>
      <c r="F8" s="29" t="s">
        <v>55</v>
      </c>
      <c r="G8" s="29" t="s">
        <v>56</v>
      </c>
      <c r="H8" s="30" t="s">
        <v>64</v>
      </c>
      <c r="I8" s="29" t="s">
        <v>58</v>
      </c>
      <c r="J8" s="29" t="s">
        <v>65</v>
      </c>
      <c r="K8" s="31" t="s">
        <v>60</v>
      </c>
      <c r="L8" s="32" t="s">
        <v>68</v>
      </c>
      <c r="M8" s="48" t="s">
        <v>72</v>
      </c>
      <c r="N8" s="28"/>
      <c r="O8" s="28"/>
      <c r="P8" s="50" t="s">
        <v>93</v>
      </c>
      <c r="Q8" s="28"/>
      <c r="R8" s="28" t="s">
        <v>10</v>
      </c>
      <c r="S8" s="34">
        <f t="shared" si="0"/>
        <v>0</v>
      </c>
      <c r="T8" s="35">
        <v>8.1</v>
      </c>
      <c r="U8" s="36"/>
      <c r="V8" s="37"/>
      <c r="W8" s="28" t="s">
        <v>9</v>
      </c>
      <c r="X8" s="38">
        <v>45</v>
      </c>
      <c r="Y8" s="38">
        <v>30</v>
      </c>
      <c r="Z8" s="38">
        <v>35</v>
      </c>
      <c r="AA8" s="35">
        <v>9</v>
      </c>
      <c r="AB8" s="39">
        <v>24</v>
      </c>
      <c r="AC8" s="40">
        <f t="shared" si="3"/>
        <v>4.725E-2</v>
      </c>
      <c r="AD8" s="41">
        <f t="shared" si="4"/>
        <v>1185.1851851851852</v>
      </c>
      <c r="AE8" s="27">
        <v>8600</v>
      </c>
      <c r="AF8" s="42">
        <f t="shared" si="5"/>
        <v>0.30234374999999997</v>
      </c>
      <c r="AG8" s="43" t="s">
        <v>75</v>
      </c>
      <c r="AH8" s="44">
        <v>0.16</v>
      </c>
      <c r="AI8" s="42">
        <f t="shared" si="13"/>
        <v>0</v>
      </c>
      <c r="AJ8" s="42">
        <f t="shared" si="6"/>
        <v>0.30234374999999997</v>
      </c>
      <c r="AK8" s="45">
        <v>0.02</v>
      </c>
      <c r="AL8" s="42">
        <f t="shared" si="1"/>
        <v>0.11800000000000001</v>
      </c>
      <c r="AM8" s="45">
        <v>0</v>
      </c>
      <c r="AN8" s="42">
        <f t="shared" si="2"/>
        <v>0</v>
      </c>
      <c r="AO8" s="45"/>
      <c r="AP8" s="42">
        <f t="shared" si="7"/>
        <v>0</v>
      </c>
      <c r="AQ8" s="28"/>
      <c r="AR8" s="45"/>
      <c r="AS8" s="42">
        <f t="shared" si="8"/>
        <v>0</v>
      </c>
      <c r="AT8" s="42">
        <f t="shared" si="9"/>
        <v>0.11800000000000001</v>
      </c>
      <c r="AU8" s="42">
        <f t="shared" si="10"/>
        <v>0.11800000000000001</v>
      </c>
      <c r="AV8" s="46">
        <f t="shared" si="11"/>
        <v>0.98</v>
      </c>
      <c r="AW8" s="37">
        <v>5.9</v>
      </c>
      <c r="AX8" s="37"/>
      <c r="AY8" s="47">
        <v>816</v>
      </c>
      <c r="AZ8" s="42">
        <f t="shared" si="12"/>
        <v>4814.4000000000005</v>
      </c>
    </row>
    <row r="9" spans="1:52" s="26" customFormat="1" ht="15.75" x14ac:dyDescent="0.25">
      <c r="A9" s="27">
        <v>8</v>
      </c>
      <c r="B9" s="28"/>
      <c r="C9" s="28"/>
      <c r="D9" s="29" t="s">
        <v>54</v>
      </c>
      <c r="E9" s="28"/>
      <c r="F9" s="29" t="s">
        <v>55</v>
      </c>
      <c r="G9" s="29" t="s">
        <v>56</v>
      </c>
      <c r="H9" s="30" t="s">
        <v>64</v>
      </c>
      <c r="I9" s="29" t="s">
        <v>58</v>
      </c>
      <c r="J9" s="29" t="s">
        <v>65</v>
      </c>
      <c r="K9" s="31" t="s">
        <v>60</v>
      </c>
      <c r="L9" s="32" t="s">
        <v>70</v>
      </c>
      <c r="M9" s="48" t="s">
        <v>72</v>
      </c>
      <c r="N9" s="28"/>
      <c r="O9" s="28"/>
      <c r="P9" s="50" t="s">
        <v>94</v>
      </c>
      <c r="Q9" s="28"/>
      <c r="R9" s="28" t="s">
        <v>10</v>
      </c>
      <c r="S9" s="34">
        <f t="shared" si="0"/>
        <v>0</v>
      </c>
      <c r="T9" s="35">
        <v>8.1</v>
      </c>
      <c r="U9" s="36"/>
      <c r="V9" s="37"/>
      <c r="W9" s="28" t="s">
        <v>9</v>
      </c>
      <c r="X9" s="38">
        <v>45</v>
      </c>
      <c r="Y9" s="38">
        <v>30</v>
      </c>
      <c r="Z9" s="38">
        <v>35</v>
      </c>
      <c r="AA9" s="35">
        <v>9</v>
      </c>
      <c r="AB9" s="39">
        <v>24</v>
      </c>
      <c r="AC9" s="40">
        <f t="shared" si="3"/>
        <v>4.725E-2</v>
      </c>
      <c r="AD9" s="41">
        <f t="shared" si="4"/>
        <v>1185.1851851851852</v>
      </c>
      <c r="AE9" s="27">
        <v>8600</v>
      </c>
      <c r="AF9" s="42">
        <f t="shared" si="5"/>
        <v>0.30234374999999997</v>
      </c>
      <c r="AG9" s="43" t="s">
        <v>76</v>
      </c>
      <c r="AH9" s="44">
        <v>0.16</v>
      </c>
      <c r="AI9" s="42">
        <f t="shared" si="13"/>
        <v>0</v>
      </c>
      <c r="AJ9" s="42">
        <f t="shared" si="6"/>
        <v>0.30234374999999997</v>
      </c>
      <c r="AK9" s="45">
        <v>0.02</v>
      </c>
      <c r="AL9" s="42">
        <f t="shared" si="1"/>
        <v>0.11800000000000001</v>
      </c>
      <c r="AM9" s="45">
        <v>0</v>
      </c>
      <c r="AN9" s="42">
        <f t="shared" si="2"/>
        <v>0</v>
      </c>
      <c r="AO9" s="45"/>
      <c r="AP9" s="42">
        <f t="shared" si="7"/>
        <v>0</v>
      </c>
      <c r="AQ9" s="28"/>
      <c r="AR9" s="45"/>
      <c r="AS9" s="42">
        <f t="shared" si="8"/>
        <v>0</v>
      </c>
      <c r="AT9" s="42">
        <f t="shared" si="9"/>
        <v>0.11800000000000001</v>
      </c>
      <c r="AU9" s="42">
        <f t="shared" si="10"/>
        <v>0.11800000000000001</v>
      </c>
      <c r="AV9" s="46">
        <f t="shared" si="11"/>
        <v>0.98</v>
      </c>
      <c r="AW9" s="37">
        <v>5.9</v>
      </c>
      <c r="AX9" s="37"/>
      <c r="AY9" s="47">
        <v>408</v>
      </c>
      <c r="AZ9" s="42">
        <f t="shared" si="12"/>
        <v>2407.2000000000003</v>
      </c>
    </row>
    <row r="10" spans="1:52" s="26" customFormat="1" ht="15.75" x14ac:dyDescent="0.25">
      <c r="A10" s="27">
        <v>9</v>
      </c>
      <c r="B10" s="28"/>
      <c r="C10" s="28"/>
      <c r="D10" s="29" t="s">
        <v>54</v>
      </c>
      <c r="E10" s="28"/>
      <c r="F10" s="29" t="s">
        <v>55</v>
      </c>
      <c r="G10" s="29" t="s">
        <v>56</v>
      </c>
      <c r="H10" s="30" t="s">
        <v>64</v>
      </c>
      <c r="I10" s="29" t="s">
        <v>58</v>
      </c>
      <c r="J10" s="29" t="s">
        <v>65</v>
      </c>
      <c r="K10" s="31" t="s">
        <v>60</v>
      </c>
      <c r="L10" s="32" t="s">
        <v>61</v>
      </c>
      <c r="M10" s="48" t="s">
        <v>77</v>
      </c>
      <c r="N10" s="28"/>
      <c r="O10" s="28"/>
      <c r="P10" s="50" t="s">
        <v>95</v>
      </c>
      <c r="Q10" s="28"/>
      <c r="R10" s="28" t="s">
        <v>10</v>
      </c>
      <c r="S10" s="34">
        <f t="shared" si="0"/>
        <v>0</v>
      </c>
      <c r="T10" s="35">
        <v>8.1</v>
      </c>
      <c r="U10" s="36"/>
      <c r="V10" s="37"/>
      <c r="W10" s="28" t="s">
        <v>9</v>
      </c>
      <c r="X10" s="38">
        <v>45</v>
      </c>
      <c r="Y10" s="38">
        <v>30</v>
      </c>
      <c r="Z10" s="38">
        <v>35</v>
      </c>
      <c r="AA10" s="35">
        <v>9</v>
      </c>
      <c r="AB10" s="39">
        <v>24</v>
      </c>
      <c r="AC10" s="40">
        <f t="shared" si="3"/>
        <v>4.725E-2</v>
      </c>
      <c r="AD10" s="41">
        <f t="shared" si="4"/>
        <v>1185.1851851851852</v>
      </c>
      <c r="AE10" s="27">
        <v>8600</v>
      </c>
      <c r="AF10" s="42">
        <f t="shared" si="5"/>
        <v>0.30234374999999997</v>
      </c>
      <c r="AG10" s="43" t="s">
        <v>78</v>
      </c>
      <c r="AH10" s="44">
        <v>0.16</v>
      </c>
      <c r="AI10" s="42">
        <f t="shared" si="13"/>
        <v>0</v>
      </c>
      <c r="AJ10" s="42">
        <f t="shared" si="6"/>
        <v>0.30234374999999997</v>
      </c>
      <c r="AK10" s="45">
        <v>0.02</v>
      </c>
      <c r="AL10" s="42">
        <f t="shared" si="1"/>
        <v>0.11800000000000001</v>
      </c>
      <c r="AM10" s="45">
        <v>0</v>
      </c>
      <c r="AN10" s="42">
        <f t="shared" si="2"/>
        <v>0</v>
      </c>
      <c r="AO10" s="45"/>
      <c r="AP10" s="42">
        <f t="shared" si="7"/>
        <v>0</v>
      </c>
      <c r="AQ10" s="28"/>
      <c r="AR10" s="45"/>
      <c r="AS10" s="42">
        <f t="shared" si="8"/>
        <v>0</v>
      </c>
      <c r="AT10" s="42">
        <f t="shared" si="9"/>
        <v>0.11800000000000001</v>
      </c>
      <c r="AU10" s="42">
        <f t="shared" si="10"/>
        <v>0.11800000000000001</v>
      </c>
      <c r="AV10" s="46">
        <f t="shared" si="11"/>
        <v>0.98</v>
      </c>
      <c r="AW10" s="37">
        <v>5.9</v>
      </c>
      <c r="AX10" s="37"/>
      <c r="AY10" s="47">
        <v>408</v>
      </c>
      <c r="AZ10" s="42">
        <f t="shared" si="12"/>
        <v>2407.2000000000003</v>
      </c>
    </row>
    <row r="11" spans="1:52" s="26" customFormat="1" ht="15.75" x14ac:dyDescent="0.25">
      <c r="A11" s="27">
        <v>10</v>
      </c>
      <c r="B11" s="28"/>
      <c r="C11" s="28"/>
      <c r="D11" s="29" t="s">
        <v>54</v>
      </c>
      <c r="E11" s="28"/>
      <c r="F11" s="29" t="s">
        <v>55</v>
      </c>
      <c r="G11" s="29" t="s">
        <v>56</v>
      </c>
      <c r="H11" s="30" t="s">
        <v>64</v>
      </c>
      <c r="I11" s="29" t="s">
        <v>58</v>
      </c>
      <c r="J11" s="29" t="s">
        <v>65</v>
      </c>
      <c r="K11" s="31" t="s">
        <v>60</v>
      </c>
      <c r="L11" s="32" t="s">
        <v>66</v>
      </c>
      <c r="M11" s="48" t="s">
        <v>77</v>
      </c>
      <c r="N11" s="28"/>
      <c r="O11" s="28"/>
      <c r="P11" s="50" t="s">
        <v>96</v>
      </c>
      <c r="Q11" s="28"/>
      <c r="R11" s="28" t="s">
        <v>10</v>
      </c>
      <c r="S11" s="34">
        <f t="shared" si="0"/>
        <v>0</v>
      </c>
      <c r="T11" s="35">
        <v>8.1</v>
      </c>
      <c r="U11" s="36"/>
      <c r="V11" s="37"/>
      <c r="W11" s="28" t="s">
        <v>9</v>
      </c>
      <c r="X11" s="38">
        <v>45</v>
      </c>
      <c r="Y11" s="38">
        <v>30</v>
      </c>
      <c r="Z11" s="38">
        <v>35</v>
      </c>
      <c r="AA11" s="35">
        <v>9</v>
      </c>
      <c r="AB11" s="39">
        <v>24</v>
      </c>
      <c r="AC11" s="40">
        <f t="shared" si="3"/>
        <v>4.725E-2</v>
      </c>
      <c r="AD11" s="41">
        <f t="shared" si="4"/>
        <v>1185.1851851851852</v>
      </c>
      <c r="AE11" s="27">
        <v>8600</v>
      </c>
      <c r="AF11" s="42">
        <f t="shared" si="5"/>
        <v>0.30234374999999997</v>
      </c>
      <c r="AG11" s="43" t="s">
        <v>79</v>
      </c>
      <c r="AH11" s="44">
        <v>0.16</v>
      </c>
      <c r="AI11" s="42">
        <f t="shared" si="13"/>
        <v>0</v>
      </c>
      <c r="AJ11" s="42">
        <f t="shared" si="6"/>
        <v>0.30234374999999997</v>
      </c>
      <c r="AK11" s="45">
        <v>0.02</v>
      </c>
      <c r="AL11" s="42">
        <f t="shared" si="1"/>
        <v>0.11800000000000001</v>
      </c>
      <c r="AM11" s="45">
        <v>0</v>
      </c>
      <c r="AN11" s="42">
        <f t="shared" si="2"/>
        <v>0</v>
      </c>
      <c r="AO11" s="45"/>
      <c r="AP11" s="42">
        <f t="shared" si="7"/>
        <v>0</v>
      </c>
      <c r="AQ11" s="28"/>
      <c r="AR11" s="45"/>
      <c r="AS11" s="42">
        <f t="shared" si="8"/>
        <v>0</v>
      </c>
      <c r="AT11" s="42">
        <f t="shared" si="9"/>
        <v>0.11800000000000001</v>
      </c>
      <c r="AU11" s="42">
        <f t="shared" si="10"/>
        <v>0.11800000000000001</v>
      </c>
      <c r="AV11" s="46">
        <f t="shared" si="11"/>
        <v>0.98</v>
      </c>
      <c r="AW11" s="37">
        <v>5.9</v>
      </c>
      <c r="AX11" s="37"/>
      <c r="AY11" s="47">
        <v>816</v>
      </c>
      <c r="AZ11" s="42">
        <f t="shared" si="12"/>
        <v>4814.4000000000005</v>
      </c>
    </row>
    <row r="12" spans="1:52" s="26" customFormat="1" ht="15.75" x14ac:dyDescent="0.25">
      <c r="A12" s="27">
        <v>11</v>
      </c>
      <c r="B12" s="28"/>
      <c r="C12" s="28"/>
      <c r="D12" s="29" t="s">
        <v>54</v>
      </c>
      <c r="E12" s="28"/>
      <c r="F12" s="29" t="s">
        <v>55</v>
      </c>
      <c r="G12" s="29" t="s">
        <v>56</v>
      </c>
      <c r="H12" s="30" t="s">
        <v>64</v>
      </c>
      <c r="I12" s="29" t="s">
        <v>58</v>
      </c>
      <c r="J12" s="29" t="s">
        <v>65</v>
      </c>
      <c r="K12" s="31" t="s">
        <v>60</v>
      </c>
      <c r="L12" s="32" t="s">
        <v>68</v>
      </c>
      <c r="M12" s="48" t="s">
        <v>77</v>
      </c>
      <c r="N12" s="28"/>
      <c r="O12" s="28"/>
      <c r="P12" s="50" t="s">
        <v>97</v>
      </c>
      <c r="Q12" s="28"/>
      <c r="R12" s="28" t="s">
        <v>10</v>
      </c>
      <c r="S12" s="34">
        <f t="shared" si="0"/>
        <v>0</v>
      </c>
      <c r="T12" s="35">
        <v>8.1</v>
      </c>
      <c r="U12" s="36"/>
      <c r="V12" s="37"/>
      <c r="W12" s="28" t="s">
        <v>9</v>
      </c>
      <c r="X12" s="38">
        <v>45</v>
      </c>
      <c r="Y12" s="38">
        <v>30</v>
      </c>
      <c r="Z12" s="38">
        <v>35</v>
      </c>
      <c r="AA12" s="35">
        <v>9</v>
      </c>
      <c r="AB12" s="39">
        <v>24</v>
      </c>
      <c r="AC12" s="40">
        <f t="shared" si="3"/>
        <v>4.725E-2</v>
      </c>
      <c r="AD12" s="41">
        <f t="shared" si="4"/>
        <v>1185.1851851851852</v>
      </c>
      <c r="AE12" s="27">
        <v>8600</v>
      </c>
      <c r="AF12" s="42">
        <f t="shared" si="5"/>
        <v>0.30234374999999997</v>
      </c>
      <c r="AG12" s="43" t="s">
        <v>80</v>
      </c>
      <c r="AH12" s="44">
        <v>0.16</v>
      </c>
      <c r="AI12" s="42">
        <f t="shared" si="13"/>
        <v>0</v>
      </c>
      <c r="AJ12" s="42">
        <f t="shared" si="6"/>
        <v>0.30234374999999997</v>
      </c>
      <c r="AK12" s="45">
        <v>0.02</v>
      </c>
      <c r="AL12" s="42">
        <f t="shared" si="1"/>
        <v>0.11800000000000001</v>
      </c>
      <c r="AM12" s="45">
        <v>0</v>
      </c>
      <c r="AN12" s="42">
        <f t="shared" si="2"/>
        <v>0</v>
      </c>
      <c r="AO12" s="45"/>
      <c r="AP12" s="42">
        <f t="shared" si="7"/>
        <v>0</v>
      </c>
      <c r="AQ12" s="28"/>
      <c r="AR12" s="45"/>
      <c r="AS12" s="42">
        <f t="shared" si="8"/>
        <v>0</v>
      </c>
      <c r="AT12" s="42">
        <f t="shared" si="9"/>
        <v>0.11800000000000001</v>
      </c>
      <c r="AU12" s="42">
        <f t="shared" si="10"/>
        <v>0.11800000000000001</v>
      </c>
      <c r="AV12" s="46">
        <f t="shared" si="11"/>
        <v>0.98</v>
      </c>
      <c r="AW12" s="37">
        <v>5.9</v>
      </c>
      <c r="AX12" s="37"/>
      <c r="AY12" s="47">
        <v>816</v>
      </c>
      <c r="AZ12" s="42">
        <f t="shared" si="12"/>
        <v>4814.4000000000005</v>
      </c>
    </row>
    <row r="13" spans="1:52" s="26" customFormat="1" ht="15.75" x14ac:dyDescent="0.25">
      <c r="A13" s="27">
        <v>12</v>
      </c>
      <c r="B13" s="28"/>
      <c r="C13" s="28"/>
      <c r="D13" s="29" t="s">
        <v>54</v>
      </c>
      <c r="E13" s="28"/>
      <c r="F13" s="29" t="s">
        <v>55</v>
      </c>
      <c r="G13" s="29" t="s">
        <v>56</v>
      </c>
      <c r="H13" s="30" t="s">
        <v>64</v>
      </c>
      <c r="I13" s="29" t="s">
        <v>58</v>
      </c>
      <c r="J13" s="29" t="s">
        <v>65</v>
      </c>
      <c r="K13" s="31" t="s">
        <v>60</v>
      </c>
      <c r="L13" s="32" t="s">
        <v>70</v>
      </c>
      <c r="M13" s="49" t="s">
        <v>77</v>
      </c>
      <c r="N13" s="28"/>
      <c r="O13" s="28"/>
      <c r="P13" s="50" t="s">
        <v>98</v>
      </c>
      <c r="Q13" s="28"/>
      <c r="R13" s="28" t="s">
        <v>10</v>
      </c>
      <c r="S13" s="34">
        <f t="shared" si="0"/>
        <v>0</v>
      </c>
      <c r="T13" s="35">
        <v>8.1</v>
      </c>
      <c r="U13" s="36"/>
      <c r="V13" s="37"/>
      <c r="W13" s="28" t="s">
        <v>9</v>
      </c>
      <c r="X13" s="38">
        <v>45</v>
      </c>
      <c r="Y13" s="38">
        <v>30</v>
      </c>
      <c r="Z13" s="38">
        <v>35</v>
      </c>
      <c r="AA13" s="35">
        <v>9</v>
      </c>
      <c r="AB13" s="39">
        <v>24</v>
      </c>
      <c r="AC13" s="40">
        <f t="shared" si="3"/>
        <v>4.725E-2</v>
      </c>
      <c r="AD13" s="41">
        <f t="shared" si="4"/>
        <v>1185.1851851851852</v>
      </c>
      <c r="AE13" s="27">
        <v>8600</v>
      </c>
      <c r="AF13" s="42">
        <f t="shared" si="5"/>
        <v>0.30234374999999997</v>
      </c>
      <c r="AG13" s="43" t="s">
        <v>81</v>
      </c>
      <c r="AH13" s="44">
        <v>0.16</v>
      </c>
      <c r="AI13" s="42">
        <f t="shared" si="13"/>
        <v>0</v>
      </c>
      <c r="AJ13" s="42">
        <f t="shared" si="6"/>
        <v>0.30234374999999997</v>
      </c>
      <c r="AK13" s="45">
        <v>0.02</v>
      </c>
      <c r="AL13" s="42">
        <f t="shared" si="1"/>
        <v>0.11800000000000001</v>
      </c>
      <c r="AM13" s="45">
        <v>0</v>
      </c>
      <c r="AN13" s="42">
        <f t="shared" si="2"/>
        <v>0</v>
      </c>
      <c r="AO13" s="45"/>
      <c r="AP13" s="42">
        <f t="shared" si="7"/>
        <v>0</v>
      </c>
      <c r="AQ13" s="28"/>
      <c r="AR13" s="45"/>
      <c r="AS13" s="42">
        <f t="shared" si="8"/>
        <v>0</v>
      </c>
      <c r="AT13" s="42">
        <f t="shared" si="9"/>
        <v>0.11800000000000001</v>
      </c>
      <c r="AU13" s="42">
        <f t="shared" si="10"/>
        <v>0.11800000000000001</v>
      </c>
      <c r="AV13" s="46">
        <f t="shared" si="11"/>
        <v>0.98</v>
      </c>
      <c r="AW13" s="37">
        <v>5.9</v>
      </c>
      <c r="AX13" s="37"/>
      <c r="AY13" s="47">
        <v>408</v>
      </c>
      <c r="AZ13" s="42">
        <f t="shared" si="12"/>
        <v>2407.2000000000003</v>
      </c>
    </row>
    <row r="14" spans="1:52" s="26" customFormat="1" ht="15.75" x14ac:dyDescent="0.25">
      <c r="A14" s="27">
        <v>13</v>
      </c>
      <c r="B14" s="28"/>
      <c r="C14" s="28"/>
      <c r="D14" s="29" t="s">
        <v>54</v>
      </c>
      <c r="E14" s="28"/>
      <c r="F14" s="29" t="s">
        <v>55</v>
      </c>
      <c r="G14" s="29" t="s">
        <v>56</v>
      </c>
      <c r="H14" s="30" t="s">
        <v>64</v>
      </c>
      <c r="I14" s="29" t="s">
        <v>58</v>
      </c>
      <c r="J14" s="29" t="s">
        <v>65</v>
      </c>
      <c r="K14" s="31" t="s">
        <v>60</v>
      </c>
      <c r="L14" s="32" t="s">
        <v>61</v>
      </c>
      <c r="M14" s="49" t="s">
        <v>82</v>
      </c>
      <c r="N14" s="28"/>
      <c r="O14" s="28"/>
      <c r="P14" s="50" t="s">
        <v>99</v>
      </c>
      <c r="Q14" s="28"/>
      <c r="R14" s="28" t="s">
        <v>10</v>
      </c>
      <c r="S14" s="34">
        <f t="shared" si="0"/>
        <v>0</v>
      </c>
      <c r="T14" s="35">
        <v>8.1</v>
      </c>
      <c r="U14" s="36"/>
      <c r="V14" s="37"/>
      <c r="W14" s="28" t="s">
        <v>9</v>
      </c>
      <c r="X14" s="38">
        <v>45</v>
      </c>
      <c r="Y14" s="38">
        <v>30</v>
      </c>
      <c r="Z14" s="38">
        <v>35</v>
      </c>
      <c r="AA14" s="35">
        <v>9</v>
      </c>
      <c r="AB14" s="39">
        <v>24</v>
      </c>
      <c r="AC14" s="40">
        <f t="shared" si="3"/>
        <v>4.725E-2</v>
      </c>
      <c r="AD14" s="41">
        <f t="shared" si="4"/>
        <v>1185.1851851851852</v>
      </c>
      <c r="AE14" s="27">
        <v>8600</v>
      </c>
      <c r="AF14" s="42">
        <f t="shared" si="5"/>
        <v>0.30234374999999997</v>
      </c>
      <c r="AG14" s="43" t="s">
        <v>83</v>
      </c>
      <c r="AH14" s="44">
        <v>0.16</v>
      </c>
      <c r="AI14" s="42">
        <f t="shared" si="13"/>
        <v>0</v>
      </c>
      <c r="AJ14" s="42">
        <f t="shared" si="6"/>
        <v>0.30234374999999997</v>
      </c>
      <c r="AK14" s="45">
        <v>0.02</v>
      </c>
      <c r="AL14" s="42">
        <f t="shared" si="1"/>
        <v>0.11800000000000001</v>
      </c>
      <c r="AM14" s="45">
        <v>0</v>
      </c>
      <c r="AN14" s="42">
        <f t="shared" si="2"/>
        <v>0</v>
      </c>
      <c r="AO14" s="45"/>
      <c r="AP14" s="42">
        <f t="shared" si="7"/>
        <v>0</v>
      </c>
      <c r="AQ14" s="28"/>
      <c r="AR14" s="45"/>
      <c r="AS14" s="42">
        <f t="shared" si="8"/>
        <v>0</v>
      </c>
      <c r="AT14" s="42">
        <f t="shared" si="9"/>
        <v>0.11800000000000001</v>
      </c>
      <c r="AU14" s="42">
        <f t="shared" si="10"/>
        <v>0.11800000000000001</v>
      </c>
      <c r="AV14" s="46">
        <f t="shared" si="11"/>
        <v>0.98</v>
      </c>
      <c r="AW14" s="37">
        <v>5.9</v>
      </c>
      <c r="AX14" s="37"/>
      <c r="AY14" s="47">
        <v>408</v>
      </c>
      <c r="AZ14" s="42">
        <f t="shared" si="12"/>
        <v>2407.2000000000003</v>
      </c>
    </row>
    <row r="15" spans="1:52" s="26" customFormat="1" ht="15.75" x14ac:dyDescent="0.25">
      <c r="A15" s="27">
        <v>14</v>
      </c>
      <c r="B15" s="28"/>
      <c r="C15" s="28"/>
      <c r="D15" s="29" t="s">
        <v>54</v>
      </c>
      <c r="E15" s="28"/>
      <c r="F15" s="29" t="s">
        <v>55</v>
      </c>
      <c r="G15" s="29" t="s">
        <v>56</v>
      </c>
      <c r="H15" s="30" t="s">
        <v>64</v>
      </c>
      <c r="I15" s="29" t="s">
        <v>58</v>
      </c>
      <c r="J15" s="29" t="s">
        <v>65</v>
      </c>
      <c r="K15" s="31" t="s">
        <v>60</v>
      </c>
      <c r="L15" s="32" t="s">
        <v>66</v>
      </c>
      <c r="M15" s="49" t="s">
        <v>82</v>
      </c>
      <c r="N15" s="28"/>
      <c r="O15" s="28"/>
      <c r="P15" s="50" t="s">
        <v>100</v>
      </c>
      <c r="Q15" s="28"/>
      <c r="R15" s="28" t="s">
        <v>10</v>
      </c>
      <c r="S15" s="34">
        <f t="shared" si="0"/>
        <v>0</v>
      </c>
      <c r="T15" s="35">
        <v>8.1</v>
      </c>
      <c r="U15" s="36"/>
      <c r="V15" s="37"/>
      <c r="W15" s="28" t="s">
        <v>9</v>
      </c>
      <c r="X15" s="38">
        <v>45</v>
      </c>
      <c r="Y15" s="38">
        <v>30</v>
      </c>
      <c r="Z15" s="38">
        <v>35</v>
      </c>
      <c r="AA15" s="35">
        <v>9</v>
      </c>
      <c r="AB15" s="39">
        <v>24</v>
      </c>
      <c r="AC15" s="40">
        <f t="shared" si="3"/>
        <v>4.725E-2</v>
      </c>
      <c r="AD15" s="41">
        <f t="shared" si="4"/>
        <v>1185.1851851851852</v>
      </c>
      <c r="AE15" s="27">
        <v>8600</v>
      </c>
      <c r="AF15" s="42">
        <f t="shared" si="5"/>
        <v>0.30234374999999997</v>
      </c>
      <c r="AG15" s="43" t="s">
        <v>84</v>
      </c>
      <c r="AH15" s="44">
        <v>0.16</v>
      </c>
      <c r="AI15" s="42">
        <f t="shared" si="13"/>
        <v>0</v>
      </c>
      <c r="AJ15" s="42">
        <f t="shared" si="6"/>
        <v>0.30234374999999997</v>
      </c>
      <c r="AK15" s="45">
        <v>0.02</v>
      </c>
      <c r="AL15" s="42">
        <f t="shared" si="1"/>
        <v>0.11800000000000001</v>
      </c>
      <c r="AM15" s="45">
        <v>0</v>
      </c>
      <c r="AN15" s="42">
        <f t="shared" si="2"/>
        <v>0</v>
      </c>
      <c r="AO15" s="45"/>
      <c r="AP15" s="42">
        <f t="shared" si="7"/>
        <v>0</v>
      </c>
      <c r="AQ15" s="28"/>
      <c r="AR15" s="45"/>
      <c r="AS15" s="42">
        <f t="shared" si="8"/>
        <v>0</v>
      </c>
      <c r="AT15" s="42">
        <f t="shared" si="9"/>
        <v>0.11800000000000001</v>
      </c>
      <c r="AU15" s="42">
        <f t="shared" si="10"/>
        <v>0.11800000000000001</v>
      </c>
      <c r="AV15" s="46">
        <f t="shared" si="11"/>
        <v>0.98</v>
      </c>
      <c r="AW15" s="37">
        <v>5.9</v>
      </c>
      <c r="AX15" s="37"/>
      <c r="AY15" s="47">
        <v>816</v>
      </c>
      <c r="AZ15" s="42">
        <f t="shared" si="12"/>
        <v>4814.4000000000005</v>
      </c>
    </row>
    <row r="16" spans="1:52" s="26" customFormat="1" ht="15.75" x14ac:dyDescent="0.25">
      <c r="A16" s="27">
        <v>15</v>
      </c>
      <c r="B16" s="28"/>
      <c r="C16" s="28"/>
      <c r="D16" s="29" t="s">
        <v>54</v>
      </c>
      <c r="E16" s="28"/>
      <c r="F16" s="29" t="s">
        <v>55</v>
      </c>
      <c r="G16" s="29" t="s">
        <v>56</v>
      </c>
      <c r="H16" s="30" t="s">
        <v>64</v>
      </c>
      <c r="I16" s="29" t="s">
        <v>58</v>
      </c>
      <c r="J16" s="29" t="s">
        <v>65</v>
      </c>
      <c r="K16" s="31" t="s">
        <v>60</v>
      </c>
      <c r="L16" s="32" t="s">
        <v>68</v>
      </c>
      <c r="M16" s="49" t="s">
        <v>82</v>
      </c>
      <c r="N16" s="28"/>
      <c r="O16" s="28"/>
      <c r="P16" s="50" t="s">
        <v>101</v>
      </c>
      <c r="Q16" s="28"/>
      <c r="R16" s="28" t="s">
        <v>10</v>
      </c>
      <c r="S16" s="34">
        <f t="shared" si="0"/>
        <v>0</v>
      </c>
      <c r="T16" s="35">
        <v>8.1</v>
      </c>
      <c r="U16" s="36"/>
      <c r="V16" s="37"/>
      <c r="W16" s="28" t="s">
        <v>9</v>
      </c>
      <c r="X16" s="38">
        <v>45</v>
      </c>
      <c r="Y16" s="38">
        <v>30</v>
      </c>
      <c r="Z16" s="38">
        <v>35</v>
      </c>
      <c r="AA16" s="35">
        <v>9</v>
      </c>
      <c r="AB16" s="39">
        <v>24</v>
      </c>
      <c r="AC16" s="40">
        <f t="shared" si="3"/>
        <v>4.725E-2</v>
      </c>
      <c r="AD16" s="41">
        <f t="shared" si="4"/>
        <v>1185.1851851851852</v>
      </c>
      <c r="AE16" s="27">
        <v>8600</v>
      </c>
      <c r="AF16" s="42">
        <f t="shared" si="5"/>
        <v>0.30234374999999997</v>
      </c>
      <c r="AG16" s="43" t="s">
        <v>85</v>
      </c>
      <c r="AH16" s="44">
        <v>0.16</v>
      </c>
      <c r="AI16" s="42">
        <f t="shared" si="13"/>
        <v>0</v>
      </c>
      <c r="AJ16" s="42">
        <f t="shared" si="6"/>
        <v>0.30234374999999997</v>
      </c>
      <c r="AK16" s="45">
        <v>0.02</v>
      </c>
      <c r="AL16" s="42">
        <f t="shared" si="1"/>
        <v>0.11800000000000001</v>
      </c>
      <c r="AM16" s="45">
        <v>0</v>
      </c>
      <c r="AN16" s="42">
        <f t="shared" si="2"/>
        <v>0</v>
      </c>
      <c r="AO16" s="45"/>
      <c r="AP16" s="42">
        <f t="shared" si="7"/>
        <v>0</v>
      </c>
      <c r="AQ16" s="28"/>
      <c r="AR16" s="45"/>
      <c r="AS16" s="42">
        <f t="shared" si="8"/>
        <v>0</v>
      </c>
      <c r="AT16" s="42">
        <f t="shared" si="9"/>
        <v>0.11800000000000001</v>
      </c>
      <c r="AU16" s="42">
        <f t="shared" si="10"/>
        <v>0.11800000000000001</v>
      </c>
      <c r="AV16" s="46">
        <f t="shared" si="11"/>
        <v>0.98</v>
      </c>
      <c r="AW16" s="37">
        <v>5.9</v>
      </c>
      <c r="AX16" s="37"/>
      <c r="AY16" s="47">
        <v>816</v>
      </c>
      <c r="AZ16" s="42">
        <f t="shared" si="12"/>
        <v>4814.4000000000005</v>
      </c>
    </row>
    <row r="17" spans="1:52" s="26" customFormat="1" ht="15.75" x14ac:dyDescent="0.25">
      <c r="A17" s="27">
        <v>16</v>
      </c>
      <c r="B17" s="28"/>
      <c r="C17" s="28"/>
      <c r="D17" s="29" t="s">
        <v>54</v>
      </c>
      <c r="E17" s="28"/>
      <c r="F17" s="29" t="s">
        <v>55</v>
      </c>
      <c r="G17" s="29" t="s">
        <v>56</v>
      </c>
      <c r="H17" s="30" t="s">
        <v>64</v>
      </c>
      <c r="I17" s="29" t="s">
        <v>58</v>
      </c>
      <c r="J17" s="29" t="s">
        <v>65</v>
      </c>
      <c r="K17" s="31" t="s">
        <v>60</v>
      </c>
      <c r="L17" s="32" t="s">
        <v>70</v>
      </c>
      <c r="M17" s="49" t="s">
        <v>82</v>
      </c>
      <c r="N17" s="28"/>
      <c r="O17" s="28"/>
      <c r="P17" s="50" t="s">
        <v>102</v>
      </c>
      <c r="Q17" s="28"/>
      <c r="R17" s="28" t="s">
        <v>10</v>
      </c>
      <c r="S17" s="34">
        <f t="shared" si="0"/>
        <v>0</v>
      </c>
      <c r="T17" s="35">
        <v>8.1</v>
      </c>
      <c r="U17" s="36"/>
      <c r="V17" s="37"/>
      <c r="W17" s="28" t="s">
        <v>9</v>
      </c>
      <c r="X17" s="38">
        <v>45</v>
      </c>
      <c r="Y17" s="38">
        <v>30</v>
      </c>
      <c r="Z17" s="38">
        <v>35</v>
      </c>
      <c r="AA17" s="35">
        <v>9</v>
      </c>
      <c r="AB17" s="39">
        <v>24</v>
      </c>
      <c r="AC17" s="40">
        <f t="shared" si="3"/>
        <v>4.725E-2</v>
      </c>
      <c r="AD17" s="41">
        <f t="shared" si="4"/>
        <v>1185.1851851851852</v>
      </c>
      <c r="AE17" s="27">
        <v>8600</v>
      </c>
      <c r="AF17" s="42">
        <f t="shared" si="5"/>
        <v>0.30234374999999997</v>
      </c>
      <c r="AG17" s="43" t="s">
        <v>86</v>
      </c>
      <c r="AH17" s="44">
        <v>0.16</v>
      </c>
      <c r="AI17" s="42">
        <f t="shared" si="13"/>
        <v>0</v>
      </c>
      <c r="AJ17" s="42">
        <f t="shared" si="6"/>
        <v>0.30234374999999997</v>
      </c>
      <c r="AK17" s="45">
        <v>0.02</v>
      </c>
      <c r="AL17" s="42">
        <f t="shared" si="1"/>
        <v>0.11800000000000001</v>
      </c>
      <c r="AM17" s="45">
        <v>0</v>
      </c>
      <c r="AN17" s="42">
        <f t="shared" si="2"/>
        <v>0</v>
      </c>
      <c r="AO17" s="45"/>
      <c r="AP17" s="42">
        <f t="shared" si="7"/>
        <v>0</v>
      </c>
      <c r="AQ17" s="28"/>
      <c r="AR17" s="45"/>
      <c r="AS17" s="42">
        <f t="shared" si="8"/>
        <v>0</v>
      </c>
      <c r="AT17" s="42">
        <f t="shared" si="9"/>
        <v>0.11800000000000001</v>
      </c>
      <c r="AU17" s="42">
        <f t="shared" si="10"/>
        <v>0.11800000000000001</v>
      </c>
      <c r="AV17" s="46">
        <f t="shared" si="11"/>
        <v>0.98</v>
      </c>
      <c r="AW17" s="37">
        <v>5.9</v>
      </c>
      <c r="AX17" s="37"/>
      <c r="AY17" s="47">
        <v>408</v>
      </c>
      <c r="AZ17" s="42">
        <f t="shared" si="12"/>
        <v>2407.2000000000003</v>
      </c>
    </row>
  </sheetData>
  <protectedRanges>
    <protectedRange sqref="AM1:AP2 AY2:AY17 L2:N17 P2:AL2 AQ2:AW17 P3:AP17 A2:J17" name="Range1"/>
    <protectedRange sqref="K2:K17" name="Range1_1"/>
    <protectedRange sqref="AX2:AX17" name="Range1_2"/>
    <protectedRange sqref="O2:O17" name="Range1_3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[1]Data!#REF!</xm:f>
          </x14:formula1>
          <xm:sqref>R2:R17</xm:sqref>
        </x14:dataValidation>
        <x14:dataValidation type="list" allowBlank="1" showInputMessage="1" showErrorMessage="1">
          <x14:formula1>
            <xm:f>[1]ValueSelection!#REF!</xm:f>
          </x14:formula1>
          <xm:sqref>F2:F17</xm:sqref>
        </x14:dataValidation>
        <x14:dataValidation type="list" allowBlank="1" showInputMessage="1" showErrorMessage="1">
          <x14:formula1>
            <xm:f>[1]ValueSelection!#REF!</xm:f>
          </x14:formula1>
          <xm:sqref>E2:E17</xm:sqref>
        </x14:dataValidation>
        <x14:dataValidation type="list" allowBlank="1" showInputMessage="1" showErrorMessage="1">
          <x14:formula1>
            <xm:f>[1]ValueSelection!#REF!</xm:f>
          </x14:formula1>
          <xm:sqref>D2:D17</xm:sqref>
        </x14:dataValidation>
        <x14:dataValidation type="list" allowBlank="1" showInputMessage="1" showErrorMessage="1">
          <x14:formula1>
            <xm:f>[1]Data!#REF!</xm:f>
          </x14:formula1>
          <xm:sqref>W2:W17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2025-10-30T07:47:05Z</dcterms:modified>
</cp:coreProperties>
</file>