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10C5A2DF-553B-4526-957C-F79B56F3A1C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externalReferences>
    <externalReference r:id="rId2"/>
    <externalReference r:id="rId3"/>
  </externalReferences>
  <definedNames>
    <definedName name="ADUL">#REF!</definedName>
    <definedName name="APL">#REF!</definedName>
    <definedName name="ART">#REF!</definedName>
    <definedName name="ARTIFICIALFLOWERSPLANTS">#REF!</definedName>
    <definedName name="ARTIFICIALFLOWERSPLANTSA1">[1]!Table1[[#All],[VALENCE]]</definedName>
    <definedName name="ARTIFICIALFLOWERSPLANTSAW2">#REF!</definedName>
    <definedName name="ARTIFICIALFLOWERSPLANTSSILHOUETTE">[1]!Table1[[#All],[QUILT]]</definedName>
    <definedName name="Banner">'[2]Hardline Drop down'!$H$5:$H$9</definedName>
    <definedName name="BASI">#REF!</definedName>
    <definedName name="BASKETSBOWLSVASES">#REF!</definedName>
    <definedName name="BASKETSBOWLSVASESA1">#REF!</definedName>
    <definedName name="BASKETSBOWLSVASESA2">#REF!</definedName>
    <definedName name="BASKETSBOWLSVASESSILHOUETTE">#REF!</definedName>
    <definedName name="BATH">#REF!</definedName>
    <definedName name="BEDBATH">[1]!Table1[[#All],[BEDDING]]</definedName>
    <definedName name="BEDBATHSIZE">[1]!Table1[[#All],[FULL/QUEEN]]</definedName>
    <definedName name="BEDBATHTICKETTYPE">[1]!Table1[[#All],[SMALL GUM]]</definedName>
    <definedName name="BEDBATHTICKETYPE">[1]!Table1[[#All],[SMALL GUM]]</definedName>
    <definedName name="BEDDING">[1]!Table1[[#All],[BEDSKIRTS]]</definedName>
    <definedName name="BLANKETSTHROWSA1">[1]!Table1[[#All],[KING]]</definedName>
    <definedName name="BLANKETSTHROWSS">[1]!Table1[[#All],[KING SHAM]]</definedName>
    <definedName name="BLK">#REF!</definedName>
    <definedName name="CANDLEHOLDERS">[1]!Table1[KING]</definedName>
    <definedName name="CANDLES">[1]!Table1[[#All],[BEDSKIRTS]]</definedName>
    <definedName name="CANDLESA1">[1]!Table1[TWIN]</definedName>
    <definedName name="CANDLESA2">[1]!Table1[Column13]</definedName>
    <definedName name="CANDLESETS">[1]!Table1[TWIN]</definedName>
    <definedName name="CANDLESMATERIAL">#REF!</definedName>
    <definedName name="CANDLESMATERIAL\">#REF!</definedName>
    <definedName name="CANDLESPRODUCT">[1]!Table1[[#Headers],[BEDSKIRTS]]</definedName>
    <definedName name="CANDLESSILHOUETTE">[1]!Table1[[#All],[COMFORTER SET]]</definedName>
    <definedName name="CANDLESTICKETTYPE">[1]!Table1[[#All],[LARGE GUM]]</definedName>
    <definedName name="CANDLESTICKETYPE">[1]!Table1[LARGE GUM]</definedName>
    <definedName name="CATEGORY">[1]!Table1[[#All],[BEDDING]]</definedName>
    <definedName name="COMFORTERSBEDDINGSETSA1">[1]!Table1[[#All],[TWIN]]</definedName>
    <definedName name="COMFORTERSBEDDINGSETSS">[1]!Table1[[#All],[COMFORTER SET]]</definedName>
    <definedName name="CURTAINSDRAPESA1">[1]!Table1[[#All],[VALENCE]]</definedName>
    <definedName name="CURTAINSDRAPESS">[1]!Table1[[#All],[OTHER]]</definedName>
    <definedName name="DEC">#REF!</definedName>
    <definedName name="DECOARTIVEACCENTSSILHOUETTE">[1]!Table1[[#All],[DUVETS]]</definedName>
    <definedName name="DECOR">#REF!</definedName>
    <definedName name="DECORA1">[1]!Table1[NOT USED]</definedName>
    <definedName name="DECORATIVEACCENSSILHOUETTE">#REF!</definedName>
    <definedName name="DECORATIVEACCENTS">[1]!Table1[[#All],[THROW PILLOWS]]</definedName>
    <definedName name="DECORATIVEACCENTSA1">[1]!Table1[[#All],[KING]]</definedName>
    <definedName name="DECORATIVEACCENTSA2">#REF!</definedName>
    <definedName name="DECORATIVEACCENTSSILHOUETTE">[1]!Table1[[#All],[DUVETS]]</definedName>
    <definedName name="DECORATIVEPILLOWSCHAIRPADS">[1]!Table1[[#All],[THROW PILLOWS]]</definedName>
    <definedName name="DECORATIVEPILLOWSCHAIRPADSA1">[1]!Table1[[#All],[QUEEN]]</definedName>
    <definedName name="DECORPRODUCT">#REF!</definedName>
    <definedName name="Division1">'[2]Hardline Drop down'!$A$5:$A$16</definedName>
    <definedName name="DUVETCOVERSA1">[1]!Table1[[#All],[EURO]]</definedName>
    <definedName name="DUVETCOVERSS">[1]!Table1[[#All],[DUVETS]]</definedName>
    <definedName name="ESSENTIALOILDIFFUSERS">#REF!</definedName>
    <definedName name="ESSENTIALOILSDIFFUSERS">#REF!</definedName>
    <definedName name="fiscalweeks">#REF!</definedName>
    <definedName name="FRAGRANCEACCESSORIES">[1]!Table1[NOT USED]</definedName>
    <definedName name="FRAGRANCEPLUGINS">[1]!Table1[Column13]</definedName>
    <definedName name="FRAGRANCESPRAYS">#REF!</definedName>
    <definedName name="FRAMES">[1]!Table1[THROW PILLOWS]</definedName>
    <definedName name="FRAMESA1">[1]!Table1[KING]</definedName>
    <definedName name="FRAMESA2">#REF!</definedName>
    <definedName name="FRAMESTICKETTYPE">#REF!</definedName>
    <definedName name="FUR">#REF!</definedName>
    <definedName name="HOMEDECOR">[1]!Table1[[#All],[DECORATIVE PILLOWS &amp; CHAIR PADS]]</definedName>
    <definedName name="HOMEDECORSIZE">[1]!Table1[[#All],[UNKOWN]]</definedName>
    <definedName name="HOMEDECORTICKETTYPE">[1]!Table1[[#All],[LARGE GUM]]</definedName>
    <definedName name="JARCANDLES">#REF!</definedName>
    <definedName name="JARS">#REF!</definedName>
    <definedName name="KIDSBEDDINGA1">[1]!Table1[[#All],[STANDARD]]</definedName>
    <definedName name="KIDSBEDDINGS">[1]!Table1[[#All],[COORDINATING PILLOWS]]</definedName>
    <definedName name="LGT">#REF!</definedName>
    <definedName name="MELTS">#REF!</definedName>
    <definedName name="NOPE">[1]!Table1[[#All],[BEDDING]]</definedName>
    <definedName name="NOTHING">[1]!Table1[[#Headers],[DECORATIVE PILLOWS &amp; CHAIR PADS]]</definedName>
    <definedName name="NOVELTYCANDLES\">#REF!</definedName>
    <definedName name="Office">'[2]Hardline Drop down'!$C$5:$C$21</definedName>
    <definedName name="OTHERCANDLES">#REF!</definedName>
    <definedName name="PET">#REF!</definedName>
    <definedName name="PETB">#REF!</definedName>
    <definedName name="PICTUREFRAMESPHOTOALBUMS">[1]!Table1[[#All],[VALENCES]]</definedName>
    <definedName name="PICTUREFRAMESPHOTOALBUMSA1">[1]!Table1[[#All],[NOT USED]]</definedName>
    <definedName name="PICTUREFRAMESPHOTOALBUMSA2">#REF!</definedName>
    <definedName name="PICTUREFRAMESPHOTOALBUMSSILHOUETTE">[1]!Table1[[#All],[COORDINATING PILLOWS]]</definedName>
    <definedName name="PILLARCANDLES">#REF!</definedName>
    <definedName name="PILLOWSHAMSA1">[1]!Table1[[#All],[CAL KING]]</definedName>
    <definedName name="PILLOWSHAMSS">[1]!Table1[[#All],[STD SHAM]]</definedName>
    <definedName name="PITCTUREFRAMESPHOTOALBUMS">[1]!Table1[[#All],[VALENCES]]</definedName>
    <definedName name="POOP">#REF!</definedName>
    <definedName name="POTPOURRI">#REF!</definedName>
    <definedName name="QUILTSANDCOVERLETSA1">[1]!Table1[[#All],[KING / CAL KING]]</definedName>
    <definedName name="QUILTSANDCOVERLETSS">[1]!Table1[[#All],[QUILT]]</definedName>
    <definedName name="RUG">#REF!</definedName>
    <definedName name="Season">'[2]Hardline Drop down'!$D$5:$D$15</definedName>
    <definedName name="SHEETSA1">[1]!Table1[[#All],[KING PC]]</definedName>
    <definedName name="SHEETSS">[1]!Table1[[#All],[BEDDING SETS]]</definedName>
    <definedName name="SHET">#REF!</definedName>
    <definedName name="THROWPILLOWSA1">[1]!Table1[[#All],[NOT USED]]</definedName>
    <definedName name="THROWPILLOWSS">[1]!Table1[[#All],[DEC PILLOW ]]</definedName>
    <definedName name="THROWSPILLOWSA1">[1]!Table1[[#All],[NOT USED]]</definedName>
    <definedName name="TOWL">#REF!</definedName>
    <definedName name="TransitCalendar">#REF!</definedName>
    <definedName name="TransitOTBWeeks">#REF!</definedName>
    <definedName name="Upload">'[2]Hardline Drop down'!$E$5</definedName>
    <definedName name="VALENCESA1">[1]!Table1[[#All],[PANEL]]</definedName>
    <definedName name="VALENCESS">[1]!Table1[[#All],[N/A]]</definedName>
    <definedName name="VASE">#REF!</definedName>
    <definedName name="VendorType">'[2]Hardline Drop down'!$F$5:$F$8</definedName>
    <definedName name="VOTIVETEALIGHTCANDLES">#REF!</definedName>
    <definedName name="WALLDECOR">[1]!Table1[VALENCES]</definedName>
    <definedName name="WALLDECORA1">#REF!</definedName>
    <definedName name="WALLDECORA2">#REF!</definedName>
    <definedName name="WALLDECORSILHOUETTE">[1]!Table1[[#All],[BEDDING SETS]]</definedName>
    <definedName name="WAXMELTSTARTS">#REF!</definedName>
    <definedName name="WAXMELTWARMERS">#REF!</definedName>
    <definedName name="WIN">#REF!</definedName>
    <definedName name="WINDOWTREATMENTS">[1]!Table1[[#All],[VALENCES]]</definedName>
    <definedName name="WREATH">#REF!</definedName>
    <definedName name="YOUT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C5" i="5" l="1"/>
  <c r="BC4" i="5"/>
  <c r="AZ4" i="5" s="1"/>
  <c r="AH5" i="5"/>
  <c r="AH4" i="5"/>
  <c r="BF5" i="5" l="1"/>
  <c r="AZ5" i="5"/>
  <c r="AV5" i="5"/>
  <c r="AS5" i="5"/>
  <c r="AP5" i="5"/>
  <c r="AN5" i="5"/>
  <c r="AL5" i="5"/>
  <c r="AI5" i="5"/>
  <c r="AC5" i="5"/>
  <c r="AD5" i="5" s="1"/>
  <c r="AF5" i="5" s="1"/>
  <c r="BF4" i="5"/>
  <c r="AV4" i="5"/>
  <c r="AS4" i="5"/>
  <c r="AP4" i="5"/>
  <c r="AN4" i="5"/>
  <c r="AL4" i="5"/>
  <c r="AI4" i="5"/>
  <c r="AC4" i="5"/>
  <c r="AD4" i="5" s="1"/>
  <c r="AF4" i="5" s="1"/>
  <c r="AJ5" i="5" l="1"/>
  <c r="AJ4" i="5"/>
  <c r="AW4" i="5"/>
  <c r="AW5" i="5"/>
  <c r="AX5" i="5" l="1"/>
  <c r="AY5" i="5" s="1"/>
  <c r="BE5" i="5" s="1"/>
  <c r="AX4" i="5"/>
  <c r="AY4" i="5" s="1"/>
  <c r="BE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T3" authorId="0" shapeId="0" xr:uid="{EABCC4E1-AEE2-4D1A-9898-CCF1C91D19D9}">
      <text>
        <r>
          <rPr>
            <sz val="11"/>
            <rFont val="Calibri"/>
            <family val="2"/>
          </rPr>
          <t>[China RMB Cost]/[Exchange Rate]</t>
        </r>
      </text>
    </comment>
    <comment ref="AC3" authorId="0" shapeId="0" xr:uid="{10F3A7A2-5A4D-49D6-B43C-2963C0B108AD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D3" authorId="0" shapeId="0" xr:uid="{E2557293-D041-4A02-BA50-C5E61497DB7D}">
      <text>
        <r>
          <rPr>
            <sz val="11"/>
            <rFont val="Calibri"/>
            <family val="2"/>
          </rPr>
          <t>65/[Cubic Meter per Carton]*[Case Pack]</t>
        </r>
      </text>
    </comment>
    <comment ref="AF3" authorId="0" shapeId="0" xr:uid="{49F9C79F-FE42-40F8-AC6F-D8E125623DC1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I3" authorId="0" shapeId="0" xr:uid="{02E536FA-BA44-4DE1-B34E-CF211795323B}">
      <text>
        <r>
          <rPr>
            <sz val="11"/>
            <rFont val="Calibri"/>
            <family val="2"/>
          </rPr>
          <t>[FOB Cost $ (Value)]*[Duty Rate]</t>
        </r>
      </text>
    </comment>
    <comment ref="AJ3" authorId="0" shapeId="0" xr:uid="{0AA273DD-429D-49B5-8ECF-94A3E20E7CE5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L3" authorId="0" shapeId="0" xr:uid="{31B3F9CF-1992-4223-816A-667CEC592302}">
      <text>
        <r>
          <rPr>
            <sz val="11"/>
            <rFont val="Calibri"/>
            <family val="2"/>
          </rPr>
          <t>[JLA FOB CA/GA Price Quote (Value)]*[DA %]</t>
        </r>
      </text>
    </comment>
    <comment ref="AM3" authorId="0" shapeId="0" xr:uid="{21CB1B6F-3B49-49EF-8E26-10E1F308AF17}">
      <text>
        <r>
          <rPr>
            <sz val="11"/>
            <rFont val="Calibri"/>
            <family val="2"/>
          </rPr>
          <t xml:space="preserve">
          </t>
        </r>
      </text>
    </comment>
    <comment ref="AN3" authorId="0" shapeId="0" xr:uid="{90899D71-835F-41A6-A98F-B8151E2876EE}">
      <text>
        <r>
          <rPr>
            <sz val="11"/>
            <rFont val="Calibri"/>
            <family val="2"/>
          </rPr>
          <t>[JLA FOB CA/GA Price Quote (Value)]*[General Load %]</t>
        </r>
      </text>
    </comment>
    <comment ref="AO3" authorId="0" shapeId="0" xr:uid="{8979F77C-1BEF-418C-B49F-0EA831772773}">
      <text>
        <r>
          <rPr>
            <sz val="11"/>
            <rFont val="Calibri"/>
            <family val="2"/>
          </rPr>
          <t xml:space="preserve">
          </t>
        </r>
      </text>
    </comment>
    <comment ref="AP3" authorId="0" shapeId="0" xr:uid="{255421A0-6A2D-4A65-B23E-D7647B800A0E}">
      <text>
        <r>
          <rPr>
            <sz val="11"/>
            <rFont val="Calibri"/>
            <family val="2"/>
          </rPr>
          <t>[JLA FOB CA/GA Price Quote (Value)]*[Warehouse Charge %]</t>
        </r>
      </text>
    </comment>
    <comment ref="AS3" authorId="0" shapeId="0" xr:uid="{6EE6C5E6-D2F4-4095-96D1-52E92BB1AD08}">
      <text>
        <r>
          <rPr>
            <sz val="11"/>
            <rFont val="Calibri"/>
            <family val="2"/>
          </rPr>
          <t>[JLA FOB CA/GA Price Quote (Value)]*[Load 1 %]</t>
        </r>
      </text>
    </comment>
    <comment ref="AV3" authorId="0" shapeId="0" xr:uid="{BAC59653-407A-4CE7-A027-39802492C848}">
      <text>
        <r>
          <rPr>
            <sz val="11"/>
            <rFont val="Calibri"/>
            <family val="2"/>
          </rPr>
          <t>[JLA FOB CA/GA Price Quote (Value)]*[Load 2 %]</t>
        </r>
      </text>
    </comment>
    <comment ref="AW3" authorId="0" shapeId="0" xr:uid="{D8D67D1C-26F7-4C4E-B03D-EECB2B099F53}">
      <text>
        <r>
          <rPr>
            <sz val="11"/>
            <rFont val="Calibri"/>
            <family val="2"/>
          </rPr>
          <t>[DA $]+[General Load $]+[Warehouse Charge $]+[Load 1 $ (Fashion)]+[Load 2 $ (Fashion)]</t>
        </r>
      </text>
    </comment>
    <comment ref="AX3" authorId="0" shapeId="0" xr:uid="{A686144A-001B-42ED-B2D4-1B922F379D83}">
      <text>
        <r>
          <rPr>
            <sz val="11"/>
            <rFont val="Calibri"/>
            <family val="2"/>
          </rPr>
          <t>[LDP Cost $]+[Total Load $]</t>
        </r>
      </text>
    </comment>
    <comment ref="AY3" authorId="0" shapeId="0" xr:uid="{8FEA6719-C6EE-4331-BFC1-F25590AFED90}">
      <text>
        <r>
          <rPr>
            <sz val="11"/>
            <rFont val="Calibri"/>
            <family val="2"/>
          </rPr>
          <t>([JLA FOB CA/GA Price Quote (Value)]-[LDP Cost with Load $])/[JLA FOB CA/GA Price Quote (Value)]</t>
        </r>
      </text>
    </comment>
    <comment ref="AZ3" authorId="0" shapeId="0" xr:uid="{7A34CED6-76B9-477C-AA42-27BA6E34A084}">
      <text>
        <r>
          <rPr>
            <sz val="11"/>
            <rFont val="Calibri"/>
            <family val="2"/>
          </rPr>
          <t>[Suggested Retail Price]*(1-[Retailer Markup])</t>
        </r>
      </text>
    </comment>
    <comment ref="BE3" authorId="0" shapeId="0" xr:uid="{C8EBECBC-7F9D-43F6-A5AF-6DE0DBA72B21}">
      <text>
        <r>
          <rPr>
            <sz val="11"/>
            <rFont val="Calibri"/>
            <family val="2"/>
          </rPr>
          <t>[LDP Cost with Load $]*[Total Quantity]</t>
        </r>
      </text>
    </comment>
    <comment ref="BF3" authorId="0" shapeId="0" xr:uid="{FB754FD5-EA2D-499B-B779-361F66AFB84E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<sst xmlns="http://schemas.openxmlformats.org/spreadsheetml/2006/main" count="102" uniqueCount="83">
  <si>
    <t>Brand</t>
  </si>
  <si>
    <t>Package Type</t>
  </si>
  <si>
    <t>Licensor</t>
  </si>
  <si>
    <t>Normal</t>
  </si>
  <si>
    <t>Cedar &amp; Rose</t>
  </si>
  <si>
    <t>Copy the formula cost to here if no given value</t>
  </si>
  <si>
    <t>Copy the formula price to here if no given value</t>
  </si>
  <si>
    <t>Cost</t>
  </si>
  <si>
    <t>Freight</t>
  </si>
  <si>
    <t>Duty</t>
  </si>
  <si>
    <t>Load</t>
  </si>
  <si>
    <t>Price</t>
  </si>
  <si>
    <t>Line No.</t>
  </si>
  <si>
    <t>Photo</t>
  </si>
  <si>
    <t>VIN/Art No.</t>
  </si>
  <si>
    <t>Pattern</t>
  </si>
  <si>
    <t>Item Description</t>
  </si>
  <si>
    <t>Fabrication</t>
  </si>
  <si>
    <t>Size/Spec.</t>
  </si>
  <si>
    <t>Color</t>
  </si>
  <si>
    <t>Customer Item#</t>
  </si>
  <si>
    <t>Item No.</t>
  </si>
  <si>
    <t>UPC</t>
  </si>
  <si>
    <t>China RMB Cost</t>
  </si>
  <si>
    <t>Exchange Rate</t>
  </si>
  <si>
    <t>FOB Cost $ (Formula)</t>
  </si>
  <si>
    <t>FOB Cost $ (Value)</t>
  </si>
  <si>
    <t>UCCPM Price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</si>
  <si>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</si>
  <si>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</si>
  <si>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</si>
  <si>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</si>
  <si>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</si>
  <si>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</si>
  <si>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</si>
  <si>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</si>
  <si>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</si>
  <si>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</si>
  <si>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</si>
  <si>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</si>
  <si>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</si>
  <si>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</si>
  <si>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</si>
  <si>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</si>
  <si>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</si>
  <si>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</si>
  <si>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</si>
  <si>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</si>
  <si>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</si>
  <si>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</si>
  <si>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</si>
  <si>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</si>
  <si>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</si>
  <si>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</si>
  <si>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</si>
  <si>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</si>
  <si>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FOB CA/GA Price Quote (Formula)</t>
  </si>
  <si>
    <t>JLA FOB CA/GA Price Quote (Value)</t>
  </si>
  <si>
    <t>Suggested Retail Price</t>
  </si>
  <si>
    <t>Retailer Markup</t>
  </si>
  <si>
    <t>Total Quantity</t>
  </si>
  <si>
    <t>Total Cost</t>
  </si>
  <si>
    <t>Total Sales</t>
  </si>
  <si>
    <t>Product Category</t>
  </si>
  <si>
    <t>Free text</t>
  </si>
  <si>
    <t>Piece</t>
  </si>
  <si>
    <t>Description-Short</t>
  </si>
  <si>
    <t>Unit of Measure</t>
  </si>
  <si>
    <t>Required</t>
  </si>
  <si>
    <t>30 characters</t>
  </si>
  <si>
    <t>COMFORTER (SET)</t>
  </si>
  <si>
    <t>Material-Short</t>
  </si>
  <si>
    <t>Marketing Coop</t>
    <phoneticPr fontId="12" type="noConversion"/>
  </si>
  <si>
    <t>Comforter Set</t>
  </si>
  <si>
    <t>Stonewash Jacquard Comforter Set</t>
    <phoneticPr fontId="12" type="noConversion"/>
  </si>
  <si>
    <t>Q: 90"W x 90"L / 20"W x 26"L(2)</t>
    <phoneticPr fontId="12" type="noConversion"/>
  </si>
  <si>
    <t>K: 104"W x 92"L / 20"W x 36"L(2)</t>
    <phoneticPr fontId="12" type="noConversion"/>
  </si>
  <si>
    <t xml:space="preserve">Blue </t>
    <phoneticPr fontId="12" type="noConversion"/>
  </si>
  <si>
    <t>9404.40.1000</t>
    <phoneticPr fontId="12" type="noConversion"/>
  </si>
  <si>
    <t>Face: 100% Cotton Floral Waffle jacquard 
Reverse:85gsm MF
Filling: 200gsm poly fill</t>
  </si>
  <si>
    <t xml:space="preserve">cotton jacquard </t>
  </si>
  <si>
    <t>BK10-4002</t>
    <phoneticPr fontId="12" type="noConversion"/>
  </si>
  <si>
    <t>BK10-4003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</si>
</sst>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8" formatCode="_(&quot;$&quot;* #,##0.00_);_(&quot;$&quot;* \(#,##0.00\);_(&quot;$&quot;* &quot;-&quot;??_);_(@_)"/>
    <numFmt numFmtId="179" formatCode="&quot;$&quot;#,##0.00"/>
    <numFmt numFmtId="180" formatCode="[$¥-478]#,##0.00"/>
    <numFmt numFmtId="181" formatCode="0.0"/>
    <numFmt numFmtId="182" formatCode="0.000"/>
  </numFmts>
  <fonts count="15">
    <font>
      <sz val="11"/>
      <name val="Calibri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1"/>
      <name val="Calibri"/>
      <family val="2"/>
    </font>
    <font>
      <i/>
      <sz val="11"/>
      <name val="Calibri"/>
      <family val="2"/>
    </font>
    <font>
      <b/>
      <sz val="10"/>
      <color indexed="12"/>
      <name val="Arial"/>
      <family val="2"/>
    </font>
    <font>
      <sz val="11"/>
      <color rgb="FFFF0000"/>
      <name val="Calibri"/>
      <family val="2"/>
    </font>
    <font>
      <sz val="12"/>
      <name val="宋体"/>
      <family val="3"/>
      <charset val="134"/>
    </font>
    <font>
      <sz val="9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0" fontId="5" fillId="0" borderId="0"/>
    <xf numFmtId="0" fontId="5" fillId="0" borderId="0"/>
    <xf numFmtId="0" fontId="5" fillId="0" borderId="0"/>
    <xf numFmtId="17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1" fillId="0" borderId="0"/>
    <xf numFmtId="0" fontId="13" fillId="0" borderId="0" applyNumberFormat="0" applyFill="0" applyBorder="0" applyAlignment="0" applyProtection="0"/>
    <xf numFmtId="0" fontId="2" fillId="0" borderId="0"/>
    <xf numFmtId="0" fontId="1" fillId="0" borderId="0"/>
    <xf numFmtId="0" fontId="14" fillId="0" borderId="0">
      <alignment vertical="center"/>
    </xf>
  </cellStyleXfs>
  <cellXfs count="75">
    <xf numFmtId="0" fontId="0" fillId="0" borderId="0" xfId="0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8" fillId="0" borderId="0" xfId="0" applyFont="1" applyAlignment="1">
      <alignment wrapText="1"/>
    </xf>
    <xf numFmtId="0" fontId="4" fillId="0" borderId="0" xfId="0" applyFont="1" applyAlignment="1">
      <alignment wrapText="1"/>
    </xf>
    <xf numFmtId="180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79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3" fillId="3" borderId="2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179" fontId="0" fillId="3" borderId="0" xfId="0" applyNumberFormat="1" applyFill="1" applyAlignment="1">
      <alignment wrapText="1"/>
    </xf>
    <xf numFmtId="0" fontId="3" fillId="3" borderId="4" xfId="0" applyFont="1" applyFill="1" applyBorder="1" applyAlignment="1">
      <alignment wrapText="1"/>
    </xf>
    <xf numFmtId="1" fontId="0" fillId="0" borderId="1" xfId="0" applyNumberFormat="1" applyBorder="1" applyAlignment="1">
      <alignment wrapText="1"/>
    </xf>
    <xf numFmtId="179" fontId="0" fillId="0" borderId="1" xfId="0" applyNumberForma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7" borderId="1" xfId="0" applyFont="1" applyFill="1" applyBorder="1" applyAlignment="1">
      <alignment horizontal="center" wrapText="1"/>
    </xf>
    <xf numFmtId="0" fontId="7" fillId="7" borderId="1" xfId="0" applyFont="1" applyFill="1" applyBorder="1" applyAlignment="1">
      <alignment horizontal="center" wrapText="1"/>
    </xf>
    <xf numFmtId="180" fontId="3" fillId="4" borderId="1" xfId="0" applyNumberFormat="1" applyFont="1" applyFill="1" applyBorder="1" applyAlignment="1">
      <alignment horizontal="center" wrapText="1"/>
    </xf>
    <xf numFmtId="2" fontId="3" fillId="4" borderId="1" xfId="0" applyNumberFormat="1" applyFont="1" applyFill="1" applyBorder="1" applyAlignment="1">
      <alignment horizontal="center" wrapText="1"/>
    </xf>
    <xf numFmtId="179" fontId="9" fillId="4" borderId="1" xfId="1" applyNumberFormat="1" applyFont="1" applyFill="1" applyBorder="1" applyAlignment="1">
      <alignment wrapText="1"/>
    </xf>
    <xf numFmtId="179" fontId="3" fillId="8" borderId="2" xfId="0" applyNumberFormat="1" applyFont="1" applyFill="1" applyBorder="1" applyAlignment="1">
      <alignment horizontal="center" wrapText="1"/>
    </xf>
    <xf numFmtId="179" fontId="3" fillId="4" borderId="1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2" fontId="3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1" fontId="9" fillId="0" borderId="1" xfId="1" applyNumberFormat="1" applyFont="1" applyBorder="1" applyAlignment="1">
      <alignment wrapText="1"/>
    </xf>
    <xf numFmtId="179" fontId="9" fillId="0" borderId="1" xfId="1" applyNumberFormat="1" applyFont="1" applyBorder="1" applyAlignment="1">
      <alignment wrapText="1"/>
    </xf>
    <xf numFmtId="10" fontId="3" fillId="0" borderId="1" xfId="0" applyNumberFormat="1" applyFont="1" applyBorder="1" applyAlignment="1">
      <alignment horizontal="center" wrapText="1"/>
    </xf>
    <xf numFmtId="179" fontId="9" fillId="7" borderId="1" xfId="1" applyNumberFormat="1" applyFont="1" applyFill="1" applyBorder="1" applyAlignment="1">
      <alignment wrapText="1"/>
    </xf>
    <xf numFmtId="0" fontId="7" fillId="0" borderId="0" xfId="0" applyFont="1" applyAlignment="1">
      <alignment horizontal="center" wrapText="1"/>
    </xf>
    <xf numFmtId="179" fontId="9" fillId="3" borderId="1" xfId="1" applyNumberFormat="1" applyFont="1" applyFill="1" applyBorder="1" applyAlignment="1">
      <alignment wrapText="1"/>
    </xf>
    <xf numFmtId="10" fontId="9" fillId="3" borderId="1" xfId="1" applyNumberFormat="1" applyFont="1" applyFill="1" applyBorder="1" applyAlignment="1">
      <alignment wrapText="1"/>
    </xf>
    <xf numFmtId="179" fontId="3" fillId="3" borderId="1" xfId="0" applyNumberFormat="1" applyFont="1" applyFill="1" applyBorder="1" applyAlignment="1">
      <alignment horizontal="center" wrapText="1"/>
    </xf>
    <xf numFmtId="179" fontId="3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80" fontId="0" fillId="0" borderId="1" xfId="0" applyNumberFormat="1" applyBorder="1" applyAlignment="1">
      <alignment wrapText="1"/>
    </xf>
    <xf numFmtId="2" fontId="0" fillId="0" borderId="1" xfId="0" applyNumberFormat="1" applyBorder="1" applyAlignment="1">
      <alignment wrapText="1"/>
    </xf>
    <xf numFmtId="179" fontId="0" fillId="2" borderId="1" xfId="4" applyNumberFormat="1" applyFont="1" applyFill="1" applyBorder="1" applyAlignment="1">
      <alignment wrapText="1"/>
    </xf>
    <xf numFmtId="179" fontId="0" fillId="0" borderId="2" xfId="0" applyNumberFormat="1" applyBorder="1" applyAlignment="1">
      <alignment wrapText="1"/>
    </xf>
    <xf numFmtId="1" fontId="4" fillId="0" borderId="1" xfId="0" applyNumberFormat="1" applyFont="1" applyBorder="1" applyAlignment="1">
      <alignment wrapText="1"/>
    </xf>
    <xf numFmtId="1" fontId="0" fillId="2" borderId="1" xfId="0" applyNumberFormat="1" applyFill="1" applyBorder="1" applyAlignment="1">
      <alignment wrapText="1"/>
    </xf>
    <xf numFmtId="179" fontId="0" fillId="2" borderId="1" xfId="0" applyNumberFormat="1" applyFill="1" applyBorder="1" applyAlignment="1">
      <alignment wrapText="1"/>
    </xf>
    <xf numFmtId="10" fontId="0" fillId="0" borderId="1" xfId="0" applyNumberFormat="1" applyBorder="1" applyAlignment="1">
      <alignment wrapText="1"/>
    </xf>
    <xf numFmtId="179" fontId="0" fillId="2" borderId="4" xfId="0" applyNumberFormat="1" applyFill="1" applyBorder="1" applyAlignment="1">
      <alignment wrapText="1"/>
    </xf>
    <xf numFmtId="10" fontId="0" fillId="2" borderId="1" xfId="5" applyNumberFormat="1" applyFont="1" applyFill="1" applyBorder="1" applyAlignment="1">
      <alignment wrapText="1"/>
    </xf>
    <xf numFmtId="0" fontId="8" fillId="0" borderId="0" xfId="0" applyFont="1"/>
    <xf numFmtId="179" fontId="4" fillId="0" borderId="0" xfId="0" applyNumberFormat="1" applyFont="1"/>
    <xf numFmtId="0" fontId="3" fillId="7" borderId="1" xfId="6" applyFont="1" applyFill="1" applyBorder="1" applyAlignment="1">
      <alignment horizontal="center" wrapText="1"/>
    </xf>
    <xf numFmtId="0" fontId="3" fillId="9" borderId="1" xfId="0" applyFont="1" applyFill="1" applyBorder="1" applyAlignment="1">
      <alignment horizontal="center" wrapText="1"/>
    </xf>
    <xf numFmtId="0" fontId="7" fillId="9" borderId="1" xfId="0" applyFont="1" applyFill="1" applyBorder="1" applyAlignment="1">
      <alignment horizontal="center" wrapText="1"/>
    </xf>
    <xf numFmtId="0" fontId="10" fillId="0" borderId="0" xfId="6" applyFont="1"/>
    <xf numFmtId="181" fontId="0" fillId="0" borderId="0" xfId="0" applyNumberFormat="1" applyAlignment="1">
      <alignment wrapText="1"/>
    </xf>
    <xf numFmtId="181" fontId="3" fillId="0" borderId="1" xfId="0" applyNumberFormat="1" applyFont="1" applyBorder="1" applyAlignment="1">
      <alignment horizontal="center" wrapText="1"/>
    </xf>
    <xf numFmtId="181" fontId="0" fillId="0" borderId="1" xfId="0" applyNumberFormat="1" applyBorder="1" applyAlignment="1">
      <alignment wrapText="1"/>
    </xf>
    <xf numFmtId="10" fontId="3" fillId="0" borderId="0" xfId="0" applyNumberFormat="1" applyFont="1" applyAlignment="1">
      <alignment horizontal="center" wrapText="1"/>
    </xf>
    <xf numFmtId="182" fontId="0" fillId="0" borderId="0" xfId="0" applyNumberFormat="1" applyAlignment="1">
      <alignment wrapText="1"/>
    </xf>
    <xf numFmtId="182" fontId="9" fillId="0" borderId="1" xfId="1" applyNumberFormat="1" applyFont="1" applyBorder="1" applyAlignment="1">
      <alignment wrapText="1"/>
    </xf>
    <xf numFmtId="182" fontId="0" fillId="2" borderId="1" xfId="0" applyNumberFormat="1" applyFill="1" applyBorder="1" applyAlignment="1">
      <alignment wrapText="1"/>
    </xf>
    <xf numFmtId="0" fontId="4" fillId="0" borderId="0" xfId="6" applyAlignment="1">
      <alignment wrapText="1"/>
    </xf>
    <xf numFmtId="0" fontId="8" fillId="0" borderId="0" xfId="6" applyFont="1"/>
    <xf numFmtId="0" fontId="4" fillId="0" borderId="1" xfId="6" applyBorder="1" applyAlignment="1">
      <alignment wrapText="1"/>
    </xf>
    <xf numFmtId="0" fontId="4" fillId="0" borderId="1" xfId="0" applyFont="1" applyBorder="1" applyAlignment="1">
      <alignment wrapText="1"/>
    </xf>
    <xf numFmtId="179" fontId="6" fillId="10" borderId="1" xfId="1" applyNumberFormat="1" applyFont="1" applyFill="1" applyBorder="1" applyAlignment="1">
      <alignment wrapText="1"/>
    </xf>
    <xf numFmtId="179" fontId="0" fillId="10" borderId="1" xfId="0" applyNumberFormat="1" applyFill="1" applyBorder="1" applyAlignment="1">
      <alignment wrapText="1"/>
    </xf>
    <xf numFmtId="0" fontId="3" fillId="4" borderId="3" xfId="0" applyFont="1" applyFill="1" applyBorder="1" applyAlignment="1">
      <alignment horizontal="center" wrapText="1"/>
    </xf>
    <xf numFmtId="0" fontId="3" fillId="5" borderId="3" xfId="0" applyFont="1" applyFill="1" applyBorder="1" applyAlignment="1">
      <alignment horizontal="center" wrapText="1"/>
    </xf>
    <xf numFmtId="0" fontId="3" fillId="5" borderId="5" xfId="0" applyFont="1" applyFill="1" applyBorder="1" applyAlignment="1">
      <alignment horizontal="center" wrapText="1"/>
    </xf>
    <xf numFmtId="0" fontId="3" fillId="6" borderId="3" xfId="0" applyFont="1" applyFill="1" applyBorder="1" applyAlignment="1">
      <alignment horizontal="center" wrapText="1"/>
    </xf>
    <xf numFmtId="0" fontId="3" fillId="4" borderId="6" xfId="0" applyFont="1" applyFill="1" applyBorder="1" applyAlignment="1">
      <alignment horizontal="center" wrapText="1"/>
    </xf>
    <xf numFmtId="0" fontId="3" fillId="4" borderId="0" xfId="0" applyFont="1" applyFill="1" applyAlignment="1">
      <alignment horizontal="center" wrapText="1"/>
    </xf>
    <xf numFmtId="0" fontId="3" fillId="4" borderId="7" xfId="0" applyFont="1" applyFill="1" applyBorder="1" applyAlignment="1">
      <alignment horizontal="center" wrapText="1"/>
    </xf>
    <xf numFmtId="0" fontId="5" fillId="0" borderId="1" xfId="0" applyFont="1" applyBorder="1"/>
  </cellXfs>
  <cellStyles count="12">
    <cellStyle name="Currency 2" xfId="4" xr:uid="{A48D031E-B8CD-43B1-86F7-B68827965248}"/>
    <cellStyle name="Normal 2" xfId="6" xr:uid="{09A1825B-187A-42C5-999A-C45FA4DADBED}"/>
    <cellStyle name="Normal 2 18 2" xfId="1" xr:uid="{1BA08453-9F65-454B-A4A0-7177E70831F2}"/>
    <cellStyle name="Percent 2" xfId="5" xr:uid="{55F1ADEC-5EEC-4DC4-A0F8-0707E953E32C}"/>
    <cellStyle name="Style 1" xfId="3" xr:uid="{F4609D05-B161-47A5-8040-F8D4BA086F06}"/>
    <cellStyle name="常规" xfId="0" builtinId="0"/>
    <cellStyle name="常规 2" xfId="7" xr:uid="{34DAD8A3-F9DA-4CEB-A241-D39B1A3A1110}"/>
    <cellStyle name="常规 3" xfId="9" xr:uid="{0E077D7C-8395-4C63-A697-8D256A1290A6}"/>
    <cellStyle name="常规 4" xfId="10" xr:uid="{27F55AAE-2BC5-4AC6-9222-6DCAF005FFE8}"/>
    <cellStyle name="常规 5" xfId="11" xr:uid="{8F7E9211-6602-448C-89C6-FB8EF2BDA646}"/>
    <cellStyle name="超链接 2" xfId="8" xr:uid="{404672DF-64CB-433D-8BBC-6D8E340BCD33}"/>
    <cellStyle name="样式 1 2" xfId="2" xr:uid="{DC9B73B6-A1E9-48DB-83A0-64D6E1D16D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inhas\AppData\Local\Microsoft\Windows\INetCache\Content.Outlook\VJ2E5VPJ\FA20%20BIG%20ONE%20JERSE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VD\AppData\Local\Microsoft\Windows\Temporary%20Internet%20Files\Content.Outlook\UNTFDTPU\ITP%20-%20SP%20PROMO%205PC%20COMF-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20 BIG ONE JERSEY"/>
      <sheetName val="Sheet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ITP"/>
      <sheetName val="Hardline Drop down"/>
      <sheetName val="Sheet1"/>
    </sheetNames>
    <sheetDataSet>
      <sheetData sheetId="0"/>
      <sheetData sheetId="1">
        <row r="5">
          <cell r="A5" t="str">
            <v>Home Fashion/Dec Acc</v>
          </cell>
          <cell r="C5" t="str">
            <v>Bangladesh</v>
          </cell>
          <cell r="D5" t="str">
            <v>Fall 2013</v>
          </cell>
          <cell r="E5" t="str">
            <v>Yes</v>
          </cell>
          <cell r="F5" t="str">
            <v>Softhome</v>
          </cell>
          <cell r="H5" t="str">
            <v>Dillards</v>
          </cell>
        </row>
        <row r="6">
          <cell r="A6" t="str">
            <v>Houseware</v>
          </cell>
          <cell r="C6" t="str">
            <v>Dong Guan</v>
          </cell>
          <cell r="D6" t="str">
            <v>Winter 2013</v>
          </cell>
          <cell r="F6" t="str">
            <v>Hardhome</v>
          </cell>
          <cell r="H6" t="str">
            <v>Home Outfitters</v>
          </cell>
        </row>
        <row r="7">
          <cell r="A7" t="str">
            <v>Outdoor Living/Seas</v>
          </cell>
          <cell r="C7" t="str">
            <v xml:space="preserve">Egypt </v>
          </cell>
          <cell r="D7" t="str">
            <v>Spring 2014</v>
          </cell>
          <cell r="H7" t="str">
            <v>Lord &amp; Taylor</v>
          </cell>
        </row>
        <row r="8">
          <cell r="A8" t="str">
            <v xml:space="preserve">Toys/Sporting goods  </v>
          </cell>
          <cell r="C8" t="str">
            <v>Hong Kong</v>
          </cell>
          <cell r="D8" t="str">
            <v>Summer 2014</v>
          </cell>
          <cell r="H8" t="str">
            <v>Hudson's Bay</v>
          </cell>
        </row>
        <row r="9">
          <cell r="A9" t="str">
            <v xml:space="preserve">Stationery/Book/Yarn </v>
          </cell>
          <cell r="C9" t="str">
            <v>India</v>
          </cell>
          <cell r="D9" t="str">
            <v>Fall 2014</v>
          </cell>
        </row>
        <row r="10">
          <cell r="A10" t="str">
            <v>Footwear</v>
          </cell>
          <cell r="C10" t="str">
            <v>Indonesia</v>
          </cell>
          <cell r="D10" t="str">
            <v>Holiday 2014</v>
          </cell>
        </row>
        <row r="11">
          <cell r="A11" t="str">
            <v>Fashion Accessory</v>
          </cell>
          <cell r="C11" t="str">
            <v xml:space="preserve">Korea </v>
          </cell>
          <cell r="D11" t="str">
            <v>Spring 2015</v>
          </cell>
        </row>
        <row r="12">
          <cell r="A12" t="str">
            <v>Seasonal</v>
          </cell>
          <cell r="C12" t="str">
            <v>Malaysia</v>
          </cell>
          <cell r="D12" t="str">
            <v>Summer 2015</v>
          </cell>
        </row>
        <row r="13">
          <cell r="A13" t="str">
            <v>Patio&amp;Lawn&amp;Garden</v>
          </cell>
          <cell r="C13" t="str">
            <v>Mexico</v>
          </cell>
          <cell r="D13" t="str">
            <v>Fall 2015</v>
          </cell>
        </row>
        <row r="14">
          <cell r="A14" t="str">
            <v>Furniture</v>
          </cell>
          <cell r="C14" t="str">
            <v xml:space="preserve">Pakistan </v>
          </cell>
          <cell r="D14" t="str">
            <v>Holiday 2015</v>
          </cell>
        </row>
        <row r="15">
          <cell r="A15" t="str">
            <v>Home Appliance</v>
          </cell>
          <cell r="C15" t="str">
            <v>Portugal</v>
          </cell>
        </row>
        <row r="16">
          <cell r="A16" t="str">
            <v>Lighting</v>
          </cell>
          <cell r="C16" t="str">
            <v>Shanghai</v>
          </cell>
        </row>
        <row r="17">
          <cell r="C17" t="str">
            <v>Singapore</v>
          </cell>
        </row>
        <row r="18">
          <cell r="C18" t="str">
            <v>Taiwan</v>
          </cell>
        </row>
        <row r="19">
          <cell r="C19" t="str">
            <v>Thailand</v>
          </cell>
        </row>
        <row r="20">
          <cell r="C20" t="str">
            <v>Turkey</v>
          </cell>
        </row>
        <row r="21">
          <cell r="C21" t="str">
            <v>Vietnam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355B5-0609-4BBB-86F5-86059C746851}">
  <dimension ref="A1:BF5"/>
  <sheetViews>
    <sheetView tabSelected="1" topLeftCell="A3" zoomScale="86" zoomScaleNormal="86" workbookViewId="0">
      <selection activeCell="L14" sqref="L14"/>
    </sheetView>
  </sheetViews>
  <sheetFormatPr defaultColWidth="9.140625" defaultRowHeight="15"/>
  <cols>
    <col min="1" max="1" width="10.140625" style="3" customWidth="1"/>
    <col min="2" max="2" width="21.5703125" style="2" customWidth="1"/>
    <col min="3" max="3" width="9.28515625" style="2" customWidth="1"/>
    <col min="4" max="4" width="13.42578125" style="2" customWidth="1"/>
    <col min="5" max="5" width="9.28515625" style="2" customWidth="1"/>
    <col min="6" max="6" width="18.140625" style="2" customWidth="1"/>
    <col min="7" max="7" width="9.140625" style="2" customWidth="1"/>
    <col min="8" max="8" width="11.140625" style="2" customWidth="1"/>
    <col min="9" max="9" width="11.5703125" style="2" customWidth="1"/>
    <col min="10" max="10" width="25.28515625" style="2" customWidth="1"/>
    <col min="11" max="11" width="18.42578125" style="61" customWidth="1"/>
    <col min="12" max="12" width="12.7109375" style="2" customWidth="1"/>
    <col min="13" max="13" width="13.42578125" style="2" customWidth="1"/>
    <col min="14" max="14" width="6.140625" style="2" customWidth="1"/>
    <col min="15" max="15" width="13.85546875" style="2" customWidth="1"/>
    <col min="16" max="17" width="8.85546875" style="2" customWidth="1"/>
    <col min="18" max="18" width="9.7109375" style="6" customWidth="1"/>
    <col min="19" max="19" width="8" style="7" customWidth="1"/>
    <col min="20" max="20" width="12" style="8" customWidth="1"/>
    <col min="21" max="21" width="8.5703125" style="8" customWidth="1"/>
    <col min="22" max="22" width="8.140625" style="8" customWidth="1"/>
    <col min="23" max="23" width="9.42578125" style="2" customWidth="1"/>
    <col min="24" max="24" width="8.140625" style="54" customWidth="1"/>
    <col min="25" max="25" width="8.7109375" style="54" customWidth="1"/>
    <col min="26" max="26" width="7.140625" style="54" customWidth="1"/>
    <col min="27" max="27" width="9" style="7" customWidth="1"/>
    <col min="28" max="28" width="6.28515625" style="9" customWidth="1"/>
    <col min="29" max="29" width="10" style="58" customWidth="1"/>
    <col min="30" max="30" width="9.85546875" style="9" customWidth="1"/>
    <col min="31" max="31" width="7.85546875" style="2" customWidth="1"/>
    <col min="32" max="32" width="8.85546875" style="8" customWidth="1"/>
    <col min="33" max="33" width="7.85546875" style="2" customWidth="1"/>
    <col min="34" max="34" width="8.42578125" style="10" customWidth="1"/>
    <col min="35" max="35" width="9" style="8" customWidth="1"/>
    <col min="36" max="36" width="8.42578125" style="8" customWidth="1"/>
    <col min="37" max="37" width="7.85546875" style="10" customWidth="1"/>
    <col min="38" max="38" width="11" style="8" customWidth="1"/>
    <col min="39" max="39" width="8.140625" style="10" customWidth="1"/>
    <col min="40" max="40" width="9.28515625" style="8" customWidth="1"/>
    <col min="41" max="41" width="11.5703125" style="10" customWidth="1"/>
    <col min="42" max="42" width="10.85546875" style="8" customWidth="1"/>
    <col min="43" max="43" width="9.5703125" style="2" customWidth="1"/>
    <col min="44" max="44" width="9.5703125" style="10" customWidth="1"/>
    <col min="45" max="45" width="6.42578125" style="8" customWidth="1"/>
    <col min="46" max="46" width="9.5703125" style="8" customWidth="1"/>
    <col min="47" max="47" width="8.28515625" style="10" customWidth="1"/>
    <col min="48" max="48" width="7.140625" style="10" customWidth="1"/>
    <col min="49" max="49" width="7.85546875" style="8" customWidth="1"/>
    <col min="50" max="50" width="9.5703125" style="8" customWidth="1"/>
    <col min="51" max="51" width="7.7109375" style="8" customWidth="1"/>
    <col min="52" max="52" width="12.140625" style="10" customWidth="1"/>
    <col min="53" max="53" width="12.140625" style="8" customWidth="1"/>
    <col min="54" max="54" width="9.140625" style="2" customWidth="1"/>
    <col min="55" max="56" width="9.140625" style="2"/>
    <col min="57" max="58" width="11.28515625" style="8" customWidth="1"/>
    <col min="59" max="16384" width="9.140625" style="2"/>
  </cols>
  <sheetData>
    <row r="1" spans="1:58" ht="27.6" customHeight="1">
      <c r="D1" s="48"/>
      <c r="E1" s="48"/>
      <c r="F1" s="4"/>
      <c r="G1" s="5"/>
      <c r="I1" s="53" t="s">
        <v>69</v>
      </c>
      <c r="U1" s="49" t="s">
        <v>5</v>
      </c>
      <c r="W1" s="5"/>
      <c r="AQ1" s="5" t="s">
        <v>64</v>
      </c>
      <c r="AT1" s="8" t="s">
        <v>64</v>
      </c>
      <c r="BA1" s="49" t="s">
        <v>6</v>
      </c>
    </row>
    <row r="2" spans="1:58">
      <c r="F2" s="2" t="s">
        <v>68</v>
      </c>
      <c r="H2" s="2" t="s">
        <v>68</v>
      </c>
      <c r="I2" s="2" t="s">
        <v>68</v>
      </c>
      <c r="J2" s="2" t="s">
        <v>68</v>
      </c>
      <c r="K2" s="62" t="s">
        <v>68</v>
      </c>
      <c r="L2" s="2" t="s">
        <v>68</v>
      </c>
      <c r="M2" s="2" t="s">
        <v>68</v>
      </c>
      <c r="Q2" s="2" t="s">
        <v>68</v>
      </c>
      <c r="R2" s="67" t="s">
        <v>7</v>
      </c>
      <c r="S2" s="67"/>
      <c r="T2" s="67"/>
      <c r="U2" s="67"/>
      <c r="V2" s="67"/>
      <c r="W2" s="68" t="s">
        <v>8</v>
      </c>
      <c r="X2" s="68"/>
      <c r="Y2" s="68"/>
      <c r="Z2" s="68"/>
      <c r="AA2" s="68"/>
      <c r="AB2" s="68"/>
      <c r="AC2" s="68"/>
      <c r="AD2" s="68"/>
      <c r="AE2" s="68"/>
      <c r="AF2" s="69"/>
      <c r="AG2" s="70" t="s">
        <v>9</v>
      </c>
      <c r="AH2" s="70"/>
      <c r="AI2" s="70"/>
      <c r="AK2" s="71" t="s">
        <v>10</v>
      </c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3"/>
      <c r="AX2" s="11" t="s">
        <v>11</v>
      </c>
      <c r="AY2" s="12"/>
      <c r="AZ2" s="12"/>
      <c r="BA2" s="13"/>
      <c r="BB2" s="12"/>
      <c r="BC2" s="14"/>
      <c r="BD2" s="15"/>
      <c r="BE2" s="16"/>
      <c r="BF2" s="16"/>
    </row>
    <row r="3" spans="1:58" ht="68.099999999999994" customHeight="1">
      <c r="A3" s="17" t="s">
        <v>12</v>
      </c>
      <c r="B3" s="17" t="s">
        <v>13</v>
      </c>
      <c r="C3" s="51" t="s">
        <v>14</v>
      </c>
      <c r="D3" s="52" t="s">
        <v>0</v>
      </c>
      <c r="E3" s="52" t="s">
        <v>2</v>
      </c>
      <c r="F3" s="19" t="s">
        <v>63</v>
      </c>
      <c r="G3" s="51" t="s">
        <v>15</v>
      </c>
      <c r="H3" s="18" t="s">
        <v>16</v>
      </c>
      <c r="I3" s="50" t="s">
        <v>66</v>
      </c>
      <c r="J3" s="18" t="s">
        <v>17</v>
      </c>
      <c r="K3" s="50" t="s">
        <v>71</v>
      </c>
      <c r="L3" s="18" t="s">
        <v>18</v>
      </c>
      <c r="M3" s="18" t="s">
        <v>19</v>
      </c>
      <c r="N3" s="51" t="s">
        <v>20</v>
      </c>
      <c r="O3" s="51" t="s">
        <v>21</v>
      </c>
      <c r="P3" s="51" t="s">
        <v>22</v>
      </c>
      <c r="Q3" s="50" t="s">
        <v>67</v>
      </c>
      <c r="R3" s="20" t="s">
        <v>23</v>
      </c>
      <c r="S3" s="21" t="s">
        <v>24</v>
      </c>
      <c r="T3" s="22" t="s">
        <v>25</v>
      </c>
      <c r="U3" s="23" t="s">
        <v>26</v>
      </c>
      <c r="V3" s="24" t="s">
        <v>27</v>
      </c>
      <c r="W3" s="25" t="s">
        <v>1</v>
      </c>
      <c r="X3" s="55" t="s">
        <v>28</v>
      </c>
      <c r="Y3" s="55" t="s">
        <v>29</v>
      </c>
      <c r="Z3" s="55" t="s">
        <v>30</v>
      </c>
      <c r="AA3" s="26" t="s">
        <v>31</v>
      </c>
      <c r="AB3" s="27" t="s">
        <v>32</v>
      </c>
      <c r="AC3" s="59" t="s">
        <v>33</v>
      </c>
      <c r="AD3" s="28" t="s">
        <v>34</v>
      </c>
      <c r="AE3" s="17" t="s">
        <v>35</v>
      </c>
      <c r="AF3" s="29" t="s">
        <v>36</v>
      </c>
      <c r="AG3" s="17" t="s">
        <v>37</v>
      </c>
      <c r="AH3" s="30" t="s">
        <v>38</v>
      </c>
      <c r="AI3" s="31" t="s">
        <v>39</v>
      </c>
      <c r="AJ3" s="29" t="s">
        <v>40</v>
      </c>
      <c r="AK3" s="30" t="s">
        <v>41</v>
      </c>
      <c r="AL3" s="29" t="s">
        <v>42</v>
      </c>
      <c r="AM3" s="30" t="s">
        <v>43</v>
      </c>
      <c r="AN3" s="29" t="s">
        <v>44</v>
      </c>
      <c r="AO3" s="30" t="s">
        <v>45</v>
      </c>
      <c r="AP3" s="29" t="s">
        <v>46</v>
      </c>
      <c r="AQ3" s="25" t="s">
        <v>47</v>
      </c>
      <c r="AR3" s="30" t="s">
        <v>48</v>
      </c>
      <c r="AS3" s="29" t="s">
        <v>49</v>
      </c>
      <c r="AT3" s="32" t="s">
        <v>50</v>
      </c>
      <c r="AU3" s="57" t="s">
        <v>51</v>
      </c>
      <c r="AV3" s="29" t="s">
        <v>52</v>
      </c>
      <c r="AW3" s="29" t="s">
        <v>53</v>
      </c>
      <c r="AX3" s="33" t="s">
        <v>54</v>
      </c>
      <c r="AY3" s="34" t="s">
        <v>55</v>
      </c>
      <c r="AZ3" s="33" t="s">
        <v>56</v>
      </c>
      <c r="BA3" s="65" t="s">
        <v>57</v>
      </c>
      <c r="BB3" s="35" t="s">
        <v>58</v>
      </c>
      <c r="BC3" s="35" t="s">
        <v>59</v>
      </c>
      <c r="BD3" s="17" t="s">
        <v>60</v>
      </c>
      <c r="BE3" s="36" t="s">
        <v>61</v>
      </c>
      <c r="BF3" s="36" t="s">
        <v>62</v>
      </c>
    </row>
    <row r="4" spans="1:58" ht="93.75" customHeight="1">
      <c r="A4" s="37">
        <v>1</v>
      </c>
      <c r="B4" s="1"/>
      <c r="C4" s="1"/>
      <c r="D4" s="1" t="s">
        <v>4</v>
      </c>
      <c r="E4" s="1"/>
      <c r="F4" s="1" t="s">
        <v>70</v>
      </c>
      <c r="G4" s="1"/>
      <c r="H4" s="64" t="s">
        <v>74</v>
      </c>
      <c r="I4" s="64" t="s">
        <v>73</v>
      </c>
      <c r="J4" s="64" t="s">
        <v>79</v>
      </c>
      <c r="K4" s="63" t="s">
        <v>80</v>
      </c>
      <c r="L4" s="64" t="s">
        <v>75</v>
      </c>
      <c r="M4" s="64" t="s">
        <v>77</v>
      </c>
      <c r="N4" s="1"/>
      <c r="O4" s="74" t="s">
        <v>81</v>
      </c>
      <c r="P4" s="1"/>
      <c r="Q4" s="1" t="s">
        <v>65</v>
      </c>
      <c r="R4" s="38"/>
      <c r="S4" s="39"/>
      <c r="T4" s="40"/>
      <c r="U4" s="41">
        <v>18.579999999999998</v>
      </c>
      <c r="V4" s="16"/>
      <c r="W4" s="1" t="s">
        <v>3</v>
      </c>
      <c r="X4" s="56">
        <v>60</v>
      </c>
      <c r="Y4" s="56">
        <v>51</v>
      </c>
      <c r="Z4" s="56">
        <v>21</v>
      </c>
      <c r="AA4" s="39"/>
      <c r="AB4" s="42">
        <v>1</v>
      </c>
      <c r="AC4" s="60">
        <f>IF(X4="","",X4*Y4*Z4/1000000)</f>
        <v>6.4000000000000001E-2</v>
      </c>
      <c r="AD4" s="43">
        <f>IF(AB4="","",65/AC4*AB4)</f>
        <v>1016</v>
      </c>
      <c r="AE4" s="1">
        <v>3800</v>
      </c>
      <c r="AF4" s="44">
        <f>IF(ISERROR(AE4/AD4),"",AE4/AD4)</f>
        <v>3.74</v>
      </c>
      <c r="AG4" s="64" t="s">
        <v>78</v>
      </c>
      <c r="AH4" s="45">
        <f>4.4%+30%</f>
        <v>0.34399999999999997</v>
      </c>
      <c r="AI4" s="44">
        <f>IF(ISERROR(U4*AH4),"",U4*AH4)</f>
        <v>6.39</v>
      </c>
      <c r="AJ4" s="44">
        <f t="shared" ref="AJ4:AJ5" si="0">IF(ISERROR(U4+AF4+AI4),"",U4+AF4+AI4)</f>
        <v>28.71</v>
      </c>
      <c r="AK4" s="45">
        <v>0.02</v>
      </c>
      <c r="AL4" s="44">
        <f>IF(ISERROR(BA4*AK4),"",BA4*AK4)</f>
        <v>0.97</v>
      </c>
      <c r="AM4" s="45"/>
      <c r="AN4" s="44">
        <f>IF(ISERROR(BA4*AM4),"",BA4*AM4)</f>
        <v>0</v>
      </c>
      <c r="AO4" s="45">
        <v>0.1</v>
      </c>
      <c r="AP4" s="44">
        <f>IF(ISERROR(BA4*AO4),"",BA4*AO4)</f>
        <v>4.84</v>
      </c>
      <c r="AQ4" s="64" t="s">
        <v>72</v>
      </c>
      <c r="AR4" s="45">
        <v>0.05</v>
      </c>
      <c r="AS4" s="44">
        <f>IF(ISERROR(BA4*AR4),"",BA4*AR4)</f>
        <v>2.42</v>
      </c>
      <c r="AT4" s="64"/>
      <c r="AU4" s="45"/>
      <c r="AV4" s="46">
        <f>IF(ISERROR(BA4*AU4),"",BA4*AU4)</f>
        <v>0</v>
      </c>
      <c r="AW4" s="44">
        <f>IF(ISERROR(AL4+AN4+AP4+AS4+AV4),"",AL4+AN4+AP4+AS4+AV4)</f>
        <v>8.23</v>
      </c>
      <c r="AX4" s="44">
        <f t="shared" ref="AX4:AX5" si="1">IF(ISERROR(AJ4+AW4),"",AJ4+AW4)</f>
        <v>36.94</v>
      </c>
      <c r="AY4" s="47">
        <f>IF(ISERROR((BA4-AX4)/BA4),"",(BA4-AX4)/BA4)</f>
        <v>0.23680000000000001</v>
      </c>
      <c r="AZ4" s="44">
        <f>IF(ISERROR(BB4*(1-BC4)),"",BB4*(1-BC4))</f>
        <v>48.4</v>
      </c>
      <c r="BA4" s="66">
        <v>48.4</v>
      </c>
      <c r="BB4" s="16">
        <v>180</v>
      </c>
      <c r="BC4" s="45">
        <f>(BB4-BA4)/BB4</f>
        <v>0.73109999999999997</v>
      </c>
      <c r="BD4" s="42">
        <v>446</v>
      </c>
      <c r="BE4" s="44">
        <f>IF(ISERROR(AY4*BD4),"",AX4*BD4)</f>
        <v>16475.240000000002</v>
      </c>
      <c r="BF4" s="44">
        <f>IF(ISERROR(BA4*BD4),"",BA4*BD4)</f>
        <v>21586.400000000001</v>
      </c>
    </row>
    <row r="5" spans="1:58" ht="93.75" customHeight="1">
      <c r="A5" s="37">
        <v>2</v>
      </c>
      <c r="B5" s="1"/>
      <c r="C5" s="1"/>
      <c r="D5" s="1" t="s">
        <v>4</v>
      </c>
      <c r="E5" s="1"/>
      <c r="F5" s="1" t="s">
        <v>70</v>
      </c>
      <c r="G5" s="1"/>
      <c r="H5" s="64" t="s">
        <v>74</v>
      </c>
      <c r="I5" s="64" t="s">
        <v>73</v>
      </c>
      <c r="J5" s="64" t="s">
        <v>79</v>
      </c>
      <c r="K5" s="63" t="s">
        <v>80</v>
      </c>
      <c r="L5" s="64" t="s">
        <v>76</v>
      </c>
      <c r="M5" s="64" t="s">
        <v>77</v>
      </c>
      <c r="N5" s="1"/>
      <c r="O5" s="74" t="s">
        <v>82</v>
      </c>
      <c r="P5" s="1"/>
      <c r="Q5" s="1" t="s">
        <v>65</v>
      </c>
      <c r="R5" s="38"/>
      <c r="S5" s="39"/>
      <c r="T5" s="40"/>
      <c r="U5" s="41">
        <v>21.1</v>
      </c>
      <c r="V5" s="16"/>
      <c r="W5" s="1" t="s">
        <v>3</v>
      </c>
      <c r="X5" s="56">
        <v>60</v>
      </c>
      <c r="Y5" s="56">
        <v>51</v>
      </c>
      <c r="Z5" s="56">
        <v>23</v>
      </c>
      <c r="AA5" s="39"/>
      <c r="AB5" s="15">
        <v>1</v>
      </c>
      <c r="AC5" s="60">
        <f t="shared" ref="AC5" si="2">IF(X5="","",X5*Y5*Z5/1000000)</f>
        <v>7.0000000000000007E-2</v>
      </c>
      <c r="AD5" s="43">
        <f t="shared" ref="AD5" si="3">IF(AB5="","",65/AC5*AB5)</f>
        <v>929</v>
      </c>
      <c r="AE5" s="1">
        <v>3800</v>
      </c>
      <c r="AF5" s="44">
        <f t="shared" ref="AF5" si="4">IF(ISERROR(AE5/AD5),"",AE5/AD5)</f>
        <v>4.09</v>
      </c>
      <c r="AG5" s="64" t="s">
        <v>78</v>
      </c>
      <c r="AH5" s="45">
        <f>4.4%+30%</f>
        <v>0.34399999999999997</v>
      </c>
      <c r="AI5" s="44">
        <f>IF(ISERROR(U5*AH5),"",U5*AH5)</f>
        <v>7.26</v>
      </c>
      <c r="AJ5" s="44">
        <f t="shared" si="0"/>
        <v>32.450000000000003</v>
      </c>
      <c r="AK5" s="45">
        <v>0.02</v>
      </c>
      <c r="AL5" s="44">
        <f t="shared" ref="AL5" si="5">IF(ISERROR(BA5*AK5),"",BA5*AK5)</f>
        <v>1.0900000000000001</v>
      </c>
      <c r="AM5" s="45"/>
      <c r="AN5" s="44">
        <f t="shared" ref="AN5" si="6">IF(ISERROR(BA5*AM5),"",BA5*AM5)</f>
        <v>0</v>
      </c>
      <c r="AO5" s="45">
        <v>0.1</v>
      </c>
      <c r="AP5" s="44">
        <f t="shared" ref="AP5" si="7">IF(ISERROR(BA5*AO5),"",BA5*AO5)</f>
        <v>5.44</v>
      </c>
      <c r="AQ5" s="64" t="s">
        <v>72</v>
      </c>
      <c r="AR5" s="45">
        <v>0.05</v>
      </c>
      <c r="AS5" s="44">
        <f t="shared" ref="AS5" si="8">IF(ISERROR(BA5*AR5),"",BA5*AR5)</f>
        <v>2.72</v>
      </c>
      <c r="AT5" s="64"/>
      <c r="AU5" s="45"/>
      <c r="AV5" s="46">
        <f t="shared" ref="AV5" si="9">IF(ISERROR(BA5*AU5),"",BA5*AU5)</f>
        <v>0</v>
      </c>
      <c r="AW5" s="44">
        <f t="shared" ref="AW5" si="10">IF(ISERROR(AL5+AN5+AP5+AS5+AV5),"",AL5+AN5+AP5+AS5+AV5)</f>
        <v>9.25</v>
      </c>
      <c r="AX5" s="44">
        <f t="shared" si="1"/>
        <v>41.7</v>
      </c>
      <c r="AY5" s="47">
        <f t="shared" ref="AY5" si="11">IF(ISERROR((BA5-AX5)/BA5),"",(BA5-AX5)/BA5)</f>
        <v>0.23350000000000001</v>
      </c>
      <c r="AZ5" s="44">
        <f t="shared" ref="AZ5" si="12">IF(ISERROR(BB5*(1-BC5)),"",BB5*(1-BC5))</f>
        <v>54.4</v>
      </c>
      <c r="BA5" s="66">
        <v>54.4</v>
      </c>
      <c r="BB5" s="16">
        <v>200</v>
      </c>
      <c r="BC5" s="45">
        <f>(BB5-BA5)/BB5</f>
        <v>0.72799999999999998</v>
      </c>
      <c r="BD5" s="42">
        <v>612</v>
      </c>
      <c r="BE5" s="44">
        <f t="shared" ref="BE5" si="13">IF(ISERROR(AY5*BD5),"",AX5*BD5)</f>
        <v>25520.400000000001</v>
      </c>
      <c r="BF5" s="44">
        <f t="shared" ref="BF5" si="14">IF(ISERROR(BA5*BD5),"",BA5*BD5)</f>
        <v>33292.800000000003</v>
      </c>
    </row>
  </sheetData>
  <sheetProtection insertRows="0" deleteRows="0" sort="0"/>
  <protectedRanges>
    <protectedRange sqref="L6:BA246 AW4:AZ5 L4:AP5 AR4:AS5 A4:J246 BB4:BD5" name="Range1"/>
    <protectedRange sqref="AV4:AV5" name="Range1_1"/>
    <protectedRange sqref="K4:K246" name="Range1_2"/>
  </protectedRanges>
  <mergeCells count="4">
    <mergeCell ref="R2:V2"/>
    <mergeCell ref="W2:AF2"/>
    <mergeCell ref="AG2:AI2"/>
    <mergeCell ref="AK2:AW2"/>
  </mergeCells>
  <phoneticPr fontId="12" type="noConversion"/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3C2B5C9-DC27-464C-8FF0-16ADAFAF39BB}">
          <x14:formula1>
            <xm:f>#REF!</xm:f>
          </x14:formula1>
          <xm:sqref>D4:D5</xm:sqref>
        </x14:dataValidation>
        <x14:dataValidation type="list" allowBlank="1" showInputMessage="1" showErrorMessage="1" xr:uid="{594B29B3-8CB9-49B4-A558-B9B5B9B4CE19}">
          <x14:formula1>
            <xm:f>#REF!</xm:f>
          </x14:formula1>
          <xm:sqref>W4:W5</xm:sqref>
        </x14:dataValidation>
        <x14:dataValidation type="list" allowBlank="1" showInputMessage="1" showErrorMessage="1" xr:uid="{2B8838EE-F162-4AB4-A993-F0BFEF3752F1}">
          <x14:formula1>
            <xm:f>#REF!</xm:f>
          </x14:formula1>
          <xm:sqref>Q4:Q5</xm:sqref>
        </x14:dataValidation>
        <x14:dataValidation type="list" allowBlank="1" showInputMessage="1" showErrorMessage="1" xr:uid="{11D1E675-8DC7-42A7-8FA2-C0FEB12C344B}">
          <x14:formula1>
            <xm:f>#REF!</xm:f>
          </x14:formula1>
          <xm:sqref>E4:E5</xm:sqref>
        </x14:dataValidation>
        <x14:dataValidation type="list" allowBlank="1" showInputMessage="1" showErrorMessage="1" xr:uid="{5DC510DE-8BC3-490F-91CC-9B30271E4E3F}">
          <x14:formula1>
            <xm:f>#REF!</xm:f>
          </x14:formula1>
          <xm:sqref>F4:F5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2025-03-10T18:28:45Z</dcterms:created>
  <dcterms:modified xsi:type="dcterms:W3CDTF">2025-10-09T02:06:05Z</dcterms:modified>
</cp:coreProperties>
</file>