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ED002AC-BE14-4133-9FB7-777745B6E9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_xlnm._FilterDatabase" localSheetId="0" hidden="1">Item!$A$1:$BB$16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5" l="1"/>
  <c r="AU4" i="5"/>
  <c r="AU5" i="5"/>
  <c r="AU6" i="5"/>
  <c r="AU7" i="5"/>
  <c r="AU8" i="5"/>
  <c r="AU9" i="5"/>
  <c r="AU10" i="5"/>
  <c r="AU11" i="5"/>
  <c r="AU12" i="5"/>
  <c r="AU13" i="5"/>
  <c r="AU14" i="5"/>
  <c r="AU15" i="5"/>
  <c r="AU16" i="5"/>
  <c r="AU2" i="5"/>
  <c r="AR3" i="5" l="1"/>
  <c r="AR4" i="5"/>
  <c r="AR5" i="5"/>
  <c r="AR6" i="5"/>
  <c r="AR7" i="5"/>
  <c r="AR8" i="5"/>
  <c r="AR9" i="5"/>
  <c r="AR10" i="5"/>
  <c r="AR11" i="5"/>
  <c r="AR12" i="5"/>
  <c r="AR13" i="5"/>
  <c r="AR14" i="5"/>
  <c r="AR15" i="5"/>
  <c r="AR16" i="5"/>
  <c r="AR2" i="5"/>
  <c r="AI9" i="5"/>
  <c r="AI10" i="5"/>
  <c r="AI11" i="5"/>
  <c r="AI12" i="5"/>
  <c r="AI13" i="5"/>
  <c r="AI14" i="5"/>
  <c r="AI15" i="5"/>
  <c r="AI16" i="5"/>
  <c r="AI3" i="5"/>
  <c r="AI4" i="5"/>
  <c r="AI5" i="5"/>
  <c r="AI6" i="5"/>
  <c r="AI7" i="5"/>
  <c r="AI8" i="5"/>
  <c r="AI2" i="5"/>
  <c r="BB3" i="5"/>
  <c r="BB4" i="5"/>
  <c r="BB5" i="5"/>
  <c r="BB6" i="5"/>
  <c r="BB7" i="5"/>
  <c r="BB8" i="5"/>
  <c r="BB9" i="5"/>
  <c r="BB10" i="5"/>
  <c r="BB11" i="5"/>
  <c r="BB12" i="5"/>
  <c r="BB13" i="5"/>
  <c r="BB14" i="5"/>
  <c r="BB15" i="5"/>
  <c r="BB16" i="5"/>
  <c r="AP16" i="5"/>
  <c r="AN16" i="5"/>
  <c r="AL16" i="5"/>
  <c r="AB16" i="5"/>
  <c r="AD16" i="5" s="1"/>
  <c r="AF16" i="5" s="1"/>
  <c r="AP15" i="5"/>
  <c r="AN15" i="5"/>
  <c r="AL15" i="5"/>
  <c r="AB15" i="5"/>
  <c r="AD15" i="5" s="1"/>
  <c r="AF15" i="5" s="1"/>
  <c r="AP14" i="5"/>
  <c r="AN14" i="5"/>
  <c r="AL14" i="5"/>
  <c r="AB14" i="5"/>
  <c r="AD14" i="5" s="1"/>
  <c r="AF14" i="5" s="1"/>
  <c r="AP13" i="5"/>
  <c r="AN13" i="5"/>
  <c r="AL13" i="5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J6" i="5" l="1"/>
  <c r="AJ15" i="5"/>
  <c r="AV6" i="5"/>
  <c r="AV4" i="5"/>
  <c r="AJ2" i="5"/>
  <c r="AV7" i="5"/>
  <c r="AJ3" i="5"/>
  <c r="AJ10" i="5"/>
  <c r="AV13" i="5"/>
  <c r="AV14" i="5"/>
  <c r="AV11" i="5"/>
  <c r="AV9" i="5"/>
  <c r="AV16" i="5"/>
  <c r="AV3" i="5"/>
  <c r="AV10" i="5"/>
  <c r="AV8" i="5"/>
  <c r="AV15" i="5"/>
  <c r="AV5" i="5"/>
  <c r="AV12" i="5"/>
  <c r="AV2" i="5"/>
  <c r="AJ7" i="5"/>
  <c r="AJ14" i="5"/>
  <c r="AJ5" i="5"/>
  <c r="AJ4" i="5"/>
  <c r="AJ13" i="5"/>
  <c r="AJ16" i="5"/>
  <c r="AJ12" i="5"/>
  <c r="AJ11" i="5"/>
  <c r="AJ9" i="5"/>
  <c r="AJ8" i="5"/>
  <c r="AW15" i="5" l="1"/>
  <c r="BA15" i="5"/>
  <c r="AX15" i="5"/>
  <c r="AW16" i="5"/>
  <c r="AW11" i="5"/>
  <c r="AW7" i="5"/>
  <c r="AX7" i="5" s="1"/>
  <c r="AW3" i="5"/>
  <c r="AW9" i="5"/>
  <c r="AW14" i="5"/>
  <c r="AX14" i="5" s="1"/>
  <c r="AW6" i="5"/>
  <c r="AW10" i="5"/>
  <c r="AW5" i="5"/>
  <c r="AX5" i="5" s="1"/>
  <c r="AW13" i="5"/>
  <c r="AW2" i="5"/>
  <c r="BA2" i="5" s="1"/>
  <c r="AW8" i="5"/>
  <c r="AW12" i="5"/>
  <c r="AX12" i="5" s="1"/>
  <c r="AW4" i="5"/>
  <c r="BA8" i="5" l="1"/>
  <c r="AX8" i="5"/>
  <c r="BA3" i="5"/>
  <c r="AX3" i="5"/>
  <c r="BA13" i="5"/>
  <c r="AX13" i="5"/>
  <c r="BA11" i="5"/>
  <c r="AX11" i="5"/>
  <c r="BA10" i="5"/>
  <c r="AX10" i="5"/>
  <c r="BA16" i="5"/>
  <c r="AX16" i="5"/>
  <c r="BA6" i="5"/>
  <c r="AX6" i="5"/>
  <c r="BA9" i="5"/>
  <c r="AX9" i="5"/>
  <c r="BA4" i="5"/>
  <c r="AX4" i="5"/>
  <c r="BA7" i="5"/>
  <c r="BA14" i="5"/>
  <c r="BA12" i="5"/>
  <c r="BA5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<sst xmlns="http://schemas.openxmlformats.org/spreadsheetml/2006/main" count="279" uniqueCount="105">
  <si>
    <t>Brand</t>
  </si>
  <si>
    <t>Package Type</t>
  </si>
  <si>
    <t>Licensor</t>
  </si>
  <si>
    <t>Normal</t>
  </si>
  <si>
    <t>finch + robin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</si>
  <si>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</si>
  <si>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</si>
  <si>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</si>
  <si>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</si>
  <si>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</si>
  <si>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</si>
  <si>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</si>
  <si>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</si>
  <si>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</si>
  <si>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</si>
  <si>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</si>
  <si>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</si>
  <si>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</si>
  <si>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</si>
  <si>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</si>
  <si>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</si>
  <si>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</si>
  <si>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</si>
  <si>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</si>
  <si>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</si>
  <si>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</si>
  <si>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</si>
  <si>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</si>
  <si>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</si>
  <si>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</si>
  <si>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</si>
  <si>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</si>
  <si>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</si>
  <si>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</si>
  <si>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</si>
  <si>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</si>
  <si>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</si>
  <si>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</si>
  <si>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</si>
  <si>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</si>
  <si>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</si>
  <si>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</si>
  <si>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</si>
  <si>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</si>
  <si>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</si>
  <si>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</si>
  <si>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</si>
  <si>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</si>
  <si>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</si>
  <si>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</si>
  <si>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</si>
  <si>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</si>
  <si>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</si>
  <si>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</si>
  <si>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</si>
  <si>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</si>
  <si>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</si>
  <si>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</si>
  <si>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</si>
  <si>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Queen:90"x102"/20"x30"(4)/60"x80"+14"</t>
  </si>
  <si>
    <t>Full: 86"x96"/20"x30"(4)/54"x75"+14"</t>
  </si>
  <si>
    <t>100% polyester</t>
  </si>
  <si>
    <t>100% polyester</t>
    <phoneticPr fontId="9" type="noConversion"/>
  </si>
  <si>
    <t>King:108"x102"/20"x40"(4)/78"x80"+14"</t>
  </si>
  <si>
    <t>printed brushed GRS recycled polyester microfiber sheets, 4" single needle hem, PVC bag with inserts</t>
  </si>
  <si>
    <t>Print GRS Sheet</t>
  </si>
  <si>
    <t>Print</t>
  </si>
  <si>
    <t>printed brushed GRS recycled polyester microfiber sheets, 4" single needle hem, PVC bag with inserts</t>
    <phoneticPr fontId="9" type="noConversion"/>
  </si>
  <si>
    <t>100% polyester, printed</t>
    <phoneticPr fontId="9" type="noConversion"/>
  </si>
  <si>
    <t>With 2 extra white(11-0601TCX ) pillowcases</t>
    <phoneticPr fontId="9" type="noConversion"/>
  </si>
  <si>
    <t xml:space="preserve"> PINK BOW</t>
    <phoneticPr fontId="9" type="noConversion"/>
  </si>
  <si>
    <t>PARIS BOW</t>
    <phoneticPr fontId="9" type="noConversion"/>
  </si>
  <si>
    <t>SEASHELL</t>
    <phoneticPr fontId="9" type="noConversion"/>
  </si>
  <si>
    <t>BLUE FLORA</t>
    <phoneticPr fontId="9" type="noConversion"/>
  </si>
  <si>
    <t>BFLY WILDFLOWER</t>
    <phoneticPr fontId="9" type="noConversion"/>
  </si>
  <si>
    <t>100232079FL</t>
    <phoneticPr fontId="9" type="noConversion"/>
  </si>
  <si>
    <t>100232079QN</t>
    <phoneticPr fontId="9" type="noConversion"/>
  </si>
  <si>
    <t>100232079KG</t>
    <phoneticPr fontId="9" type="noConversion"/>
  </si>
  <si>
    <t>100232080FL</t>
    <phoneticPr fontId="9" type="noConversion"/>
  </si>
  <si>
    <t>100232080QN</t>
    <phoneticPr fontId="9" type="noConversion"/>
  </si>
  <si>
    <t>100232080KG</t>
    <phoneticPr fontId="9" type="noConversion"/>
  </si>
  <si>
    <t>100232081FL</t>
    <phoneticPr fontId="9" type="noConversion"/>
  </si>
  <si>
    <t>100232081QN</t>
    <phoneticPr fontId="9" type="noConversion"/>
  </si>
  <si>
    <t>100232081KG</t>
    <phoneticPr fontId="9" type="noConversion"/>
  </si>
  <si>
    <t>100232082FL</t>
    <phoneticPr fontId="9" type="noConversion"/>
  </si>
  <si>
    <t>100232082QN</t>
    <phoneticPr fontId="9" type="noConversion"/>
  </si>
  <si>
    <t>100232082KG</t>
    <phoneticPr fontId="9" type="noConversion"/>
  </si>
  <si>
    <t>100232083FL</t>
    <phoneticPr fontId="9" type="noConversion"/>
  </si>
  <si>
    <t>100232083QN</t>
    <phoneticPr fontId="9" type="noConversion"/>
  </si>
  <si>
    <t>100232083KG</t>
    <phoneticPr fontId="9" type="noConversion"/>
  </si>
  <si>
    <t>MST20-6307</t>
    <phoneticPr fontId="9" type="noConversion"/>
  </si>
  <si>
    <t>MST20-6308</t>
  </si>
  <si>
    <t>MST20-6309</t>
  </si>
  <si>
    <t>MST20-6310</t>
  </si>
  <si>
    <t>MST20-6311</t>
  </si>
  <si>
    <t>MST20-6312</t>
  </si>
  <si>
    <t>MST20-6313</t>
  </si>
  <si>
    <t>MST20-6314</t>
  </si>
  <si>
    <t>MST20-6315</t>
  </si>
  <si>
    <t>MST20-6316</t>
  </si>
  <si>
    <t>MST20-6317</t>
  </si>
  <si>
    <t>MST20-6318</t>
  </si>
  <si>
    <t>MST20-6319</t>
  </si>
  <si>
    <t>MST20-6320</t>
  </si>
  <si>
    <t>MST20-6321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</si>
</sst>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4" formatCode="_-[$$-409]* #,##0.00_ ;_-[$$-409]* \-#,##0.00\ ;_-[$$-409]* &quot;-&quot;??_ ;_-@_ "/>
    <numFmt numFmtId="185" formatCode="_ &quot;Rs.&quot;\ * #,##0.00_ ;_ &quot;Rs.&quot;\ * \-#,##0.00_ ;_ &quot;Rs.&quot;\ * &quot;-&quot;??_ ;_ @_ "/>
    <numFmt numFmtId="188" formatCode="0.0000"/>
    <numFmt numFmtId="190" formatCode="_(* #,##0.00_);_(* \(#,##0.00\);_(* &quot;-&quot;??_);_(@_)"/>
    <numFmt numFmtId="194" formatCode="0_);\(0\)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9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9" fontId="5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9" fontId="5" fillId="0" borderId="0"/>
    <xf numFmtId="0" fontId="4" fillId="0" borderId="0"/>
    <xf numFmtId="9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9" fontId="4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0" fontId="4" fillId="0" borderId="0" xfId="4" applyNumberFormat="1" applyAlignment="1">
      <alignment wrapText="1"/>
    </xf>
    <xf numFmtId="177" fontId="4" fillId="0" borderId="0" xfId="4" applyNumberFormat="1" applyAlignment="1">
      <alignment wrapText="1"/>
    </xf>
    <xf numFmtId="1" fontId="4" fillId="0" borderId="1" xfId="4" applyNumberFormat="1" applyBorder="1" applyAlignment="1">
      <alignment wrapText="1"/>
    </xf>
    <xf numFmtId="177" fontId="4" fillId="0" borderId="1" xfId="4" applyNumberFormat="1" applyBorder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7" fontId="3" fillId="7" borderId="2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7" fontId="8" fillId="6" borderId="1" xfId="1" applyNumberFormat="1" applyFont="1" applyFill="1" applyBorder="1" applyAlignment="1">
      <alignment wrapText="1"/>
    </xf>
    <xf numFmtId="177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7" fontId="6" fillId="8" borderId="1" xfId="1" applyNumberFormat="1" applyFont="1" applyFill="1" applyBorder="1" applyAlignment="1">
      <alignment wrapText="1"/>
    </xf>
    <xf numFmtId="0" fontId="4" fillId="0" borderId="1" xfId="4" applyBorder="1" applyAlignment="1">
      <alignment horizontal="center"/>
    </xf>
    <xf numFmtId="0" fontId="4" fillId="0" borderId="1" xfId="4" applyBorder="1"/>
    <xf numFmtId="178" fontId="4" fillId="0" borderId="1" xfId="4" applyNumberFormat="1" applyBorder="1"/>
    <xf numFmtId="179" fontId="4" fillId="0" borderId="1" xfId="4" applyNumberFormat="1" applyBorder="1"/>
    <xf numFmtId="1" fontId="4" fillId="0" borderId="1" xfId="4" applyNumberFormat="1" applyBorder="1"/>
    <xf numFmtId="2" fontId="4" fillId="0" borderId="1" xfId="4" applyNumberFormat="1" applyBorder="1"/>
    <xf numFmtId="1" fontId="4" fillId="2" borderId="1" xfId="4" applyNumberFormat="1" applyFill="1" applyBorder="1"/>
    <xf numFmtId="3" fontId="4" fillId="0" borderId="1" xfId="4" applyNumberFormat="1" applyBorder="1"/>
    <xf numFmtId="177" fontId="4" fillId="2" borderId="1" xfId="4" applyNumberFormat="1" applyFill="1" applyBorder="1"/>
    <xf numFmtId="180" fontId="4" fillId="0" borderId="1" xfId="4" applyNumberFormat="1" applyBorder="1"/>
    <xf numFmtId="10" fontId="4" fillId="0" borderId="1" xfId="4" applyNumberFormat="1" applyBorder="1"/>
    <xf numFmtId="177" fontId="4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4" fillId="0" borderId="1" xfId="4" applyNumberFormat="1" applyBorder="1"/>
    <xf numFmtId="0" fontId="4" fillId="0" borderId="0" xfId="4"/>
    <xf numFmtId="0" fontId="4" fillId="0" borderId="1" xfId="4" applyBorder="1" applyAlignment="1">
      <alignment horizontal="center" wrapText="1"/>
    </xf>
    <xf numFmtId="0" fontId="4" fillId="0" borderId="1" xfId="4" applyBorder="1" applyAlignment="1">
      <alignment wrapText="1"/>
    </xf>
    <xf numFmtId="2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79" fontId="4" fillId="0" borderId="1" xfId="4" applyNumberFormat="1" applyBorder="1" applyAlignment="1">
      <alignment wrapText="1"/>
    </xf>
    <xf numFmtId="180" fontId="4" fillId="0" borderId="1" xfId="4" applyNumberFormat="1" applyBorder="1" applyAlignment="1">
      <alignment wrapText="1"/>
    </xf>
    <xf numFmtId="181" fontId="3" fillId="0" borderId="1" xfId="4" applyNumberFormat="1" applyFont="1" applyBorder="1" applyAlignment="1">
      <alignment horizontal="center" wrapText="1"/>
    </xf>
    <xf numFmtId="181" fontId="4" fillId="0" borderId="1" xfId="4" applyNumberFormat="1" applyBorder="1"/>
    <xf numFmtId="181" fontId="4" fillId="0" borderId="1" xfId="4" applyNumberFormat="1" applyBorder="1" applyAlignment="1">
      <alignment wrapText="1"/>
    </xf>
    <xf numFmtId="181" fontId="4" fillId="0" borderId="0" xfId="4" applyNumberFormat="1" applyAlignment="1">
      <alignment wrapText="1"/>
    </xf>
    <xf numFmtId="177" fontId="4" fillId="0" borderId="2" xfId="4" applyNumberFormat="1" applyBorder="1" applyAlignment="1">
      <alignment horizontal="center" wrapText="1"/>
    </xf>
    <xf numFmtId="177" fontId="3" fillId="4" borderId="0" xfId="4" applyNumberFormat="1" applyFont="1" applyFill="1" applyAlignment="1">
      <alignment wrapText="1"/>
    </xf>
    <xf numFmtId="177" fontId="6" fillId="0" borderId="1" xfId="1" applyNumberFormat="1" applyFont="1" applyBorder="1" applyAlignment="1">
      <alignment wrapText="1"/>
    </xf>
    <xf numFmtId="182" fontId="8" fillId="0" borderId="1" xfId="1" applyNumberFormat="1" applyFont="1" applyBorder="1" applyAlignment="1">
      <alignment wrapText="1"/>
    </xf>
    <xf numFmtId="182" fontId="4" fillId="0" borderId="0" xfId="4" applyNumberFormat="1" applyAlignment="1">
      <alignment wrapText="1"/>
    </xf>
    <xf numFmtId="188" fontId="4" fillId="2" borderId="1" xfId="4" applyNumberFormat="1" applyFill="1" applyBorder="1"/>
    <xf numFmtId="188" fontId="4" fillId="2" borderId="1" xfId="4" applyNumberFormat="1" applyFill="1" applyBorder="1" applyAlignment="1">
      <alignment wrapText="1"/>
    </xf>
    <xf numFmtId="194" fontId="4" fillId="0" borderId="1" xfId="4" applyNumberFormat="1" applyBorder="1" applyAlignment="1">
      <alignment horizontal="left"/>
    </xf>
    <xf numFmtId="49" fontId="4" fillId="0" borderId="3" xfId="0" applyNumberFormat="1" applyFont="1" applyBorder="1" applyAlignment="1" applyProtection="1">
      <alignment wrapText="1"/>
      <protection locked="0"/>
    </xf>
    <xf numFmtId="0" fontId="4" fillId="0" borderId="2" xfId="4" applyBorder="1" applyAlignment="1">
      <alignment wrapText="1"/>
    </xf>
    <xf numFmtId="178" fontId="4" fillId="0" borderId="1" xfId="4" applyNumberFormat="1" applyBorder="1" applyAlignment="1">
      <alignment wrapText="1"/>
    </xf>
    <xf numFmtId="0" fontId="5" fillId="0" borderId="1" xfId="0" applyFont="1" applyBorder="1"/>
  </cellXfs>
  <cellStyles count="29">
    <cellStyle name="Currency 2 2 2" xfId="8" xr:uid="{C2EF2C26-C451-44C1-B6BC-05E871A7681D}"/>
    <cellStyle name="Currency_West End Quote Sheet for Fred Meyer20090804-Hellen" xfId="13" xr:uid="{3F6A5B90-59DB-4265-8C47-D7EF4C38B482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HSN-micro fiber comforter set  duvet set and sheet set11-29-2010" xfId="18" xr:uid="{F15B8E12-3D7F-45C7-9924-42E2E6642A72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503698DC-9F8E-4DC1-BE3B-3EF77C5C425B}"/>
    <cellStyle name="百分比 3" xfId="24" xr:uid="{AD21F942-7BA0-424C-BDC0-B5377A319325}"/>
    <cellStyle name="百分比 3 2" xfId="21" xr:uid="{64B3363F-1DCD-4D1B-9389-D2F921D32796}"/>
    <cellStyle name="百分比 4" xfId="19" xr:uid="{6E9E03BC-DE5E-4CDA-AB8F-DC9A4CFF80BE}"/>
    <cellStyle name="百分比 5" xfId="28" xr:uid="{FA2C6C35-28B0-4C90-A420-E1B400CBC0CE}"/>
    <cellStyle name="常规" xfId="0" builtinId="0"/>
    <cellStyle name="常规 16" xfId="20" xr:uid="{C76EF7A6-A1F5-4F40-9515-8954AAE10E05}"/>
    <cellStyle name="常规 17 2 3" xfId="17" xr:uid="{BF783874-6243-4BFB-8E72-6850E2080DBC}"/>
    <cellStyle name="常规 2" xfId="10" xr:uid="{60209A9D-BCA2-4227-BA6B-2057105E4BCF}"/>
    <cellStyle name="常规 2 5" xfId="15" xr:uid="{2CBB14E9-A932-424E-AD34-2D5C5DBD664C}"/>
    <cellStyle name="常规 3" xfId="25" xr:uid="{205A0566-E73F-4940-97A6-26367F91EA5E}"/>
    <cellStyle name="货币 2" xfId="22" xr:uid="{4F2F77BD-6532-49BF-B961-FB518551BDB5}"/>
    <cellStyle name="货币 2 2" xfId="12" xr:uid="{999C6565-3F00-4E6E-9BAE-9A5F97CDAA7B}"/>
    <cellStyle name="货币 3" xfId="26" xr:uid="{77AD5202-8D35-4615-8CF6-6BBE6B65F8BF}"/>
    <cellStyle name="千位分隔 2" xfId="23" xr:uid="{77888180-B152-46BE-AE62-195B831C7E07}"/>
    <cellStyle name="千位分隔 3" xfId="27" xr:uid="{1AA567A4-DBEF-4D20-8382-6E3A808DBD9D}"/>
    <cellStyle name="样式 1 2" xfId="2" xr:uid="{DC9B73B6-A1E9-48DB-83A0-64D6E1D16DDF}"/>
    <cellStyle name="样式 1 2 2" xfId="16" xr:uid="{79B0C64D-5021-49D7-925B-55E57F1E1B11}"/>
    <cellStyle name="样式 1 5" xfId="9" xr:uid="{DDB5C0FA-A73B-4D02-BAA7-9CEB24CD27C3}"/>
    <cellStyle name="样式 1_Belk Ecoweave 400 tc tencel sheet quote 10092014" xfId="14" xr:uid="{34D7CD1A-412B-426F-8203-317E6986F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6"/>
  <sheetViews>
    <sheetView tabSelected="1" zoomScale="99" zoomScaleNormal="99" workbookViewId="0">
      <selection activeCell="V14" sqref="V14"/>
    </sheetView>
  </sheetViews>
  <sheetFormatPr defaultColWidth="9.140625" defaultRowHeight="15"/>
  <cols>
    <col min="1" max="1" width="10.140625" style="1" customWidth="1"/>
    <col min="2" max="2" width="7.140625" style="2" customWidth="1"/>
    <col min="3" max="4" width="8.42578125" style="2" customWidth="1"/>
    <col min="5" max="5" width="12" style="2" customWidth="1"/>
    <col min="6" max="6" width="9.42578125" style="2" customWidth="1"/>
    <col min="7" max="7" width="15.5703125" style="2" customWidth="1"/>
    <col min="8" max="8" width="17.7109375" style="2" customWidth="1"/>
    <col min="9" max="9" width="86.85546875" style="2" customWidth="1"/>
    <col min="10" max="10" width="16.140625" style="2" customWidth="1"/>
    <col min="11" max="11" width="14.7109375" style="2" customWidth="1"/>
    <col min="12" max="12" width="22.5703125" style="2" customWidth="1"/>
    <col min="13" max="13" width="39.140625" style="2" customWidth="1"/>
    <col min="14" max="14" width="11.28515625" style="2" customWidth="1"/>
    <col min="15" max="15" width="41.85546875" style="2" customWidth="1"/>
    <col min="16" max="16" width="15.140625" style="2" customWidth="1"/>
    <col min="17" max="17" width="17.140625" style="2" customWidth="1"/>
    <col min="18" max="18" width="14.140625" style="2" customWidth="1"/>
    <col min="19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8" customWidth="1"/>
    <col min="24" max="24" width="8.7109375" style="48" customWidth="1"/>
    <col min="25" max="25" width="7.140625" style="48" customWidth="1"/>
    <col min="26" max="26" width="9" style="41" customWidth="1"/>
    <col min="27" max="27" width="6.28515625" style="42" customWidth="1"/>
    <col min="28" max="28" width="10" style="53" customWidth="1"/>
    <col min="29" max="29" width="10" style="41" customWidth="1"/>
    <col min="30" max="30" width="9.85546875" style="42" customWidth="1"/>
    <col min="31" max="31" width="7.85546875" style="2" customWidth="1"/>
    <col min="32" max="32" width="8.85546875" style="4" customWidth="1"/>
    <col min="33" max="33" width="12.57031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>
      <c r="A1" s="7" t="s">
        <v>6</v>
      </c>
      <c r="B1" s="7" t="s">
        <v>7</v>
      </c>
      <c r="C1" s="8" t="s">
        <v>8</v>
      </c>
      <c r="D1" s="8" t="s">
        <v>55</v>
      </c>
      <c r="E1" s="9" t="s">
        <v>0</v>
      </c>
      <c r="F1" s="9" t="s">
        <v>2</v>
      </c>
      <c r="G1" s="10" t="s">
        <v>9</v>
      </c>
      <c r="H1" s="8" t="s">
        <v>10</v>
      </c>
      <c r="I1" s="11" t="s">
        <v>11</v>
      </c>
      <c r="J1" s="11" t="s">
        <v>12</v>
      </c>
      <c r="K1" s="11" t="s">
        <v>13</v>
      </c>
      <c r="L1" s="11" t="s">
        <v>57</v>
      </c>
      <c r="M1" s="11" t="s">
        <v>14</v>
      </c>
      <c r="N1" s="11" t="s">
        <v>15</v>
      </c>
      <c r="O1" s="8" t="s">
        <v>56</v>
      </c>
      <c r="P1" s="8" t="s">
        <v>16</v>
      </c>
      <c r="Q1" s="8" t="s">
        <v>17</v>
      </c>
      <c r="R1" s="8" t="s">
        <v>54</v>
      </c>
      <c r="S1" s="11" t="s">
        <v>18</v>
      </c>
      <c r="T1" s="50" t="s">
        <v>50</v>
      </c>
      <c r="U1" s="12" t="s">
        <v>19</v>
      </c>
      <c r="V1" s="13" t="s">
        <v>1</v>
      </c>
      <c r="W1" s="45" t="s">
        <v>20</v>
      </c>
      <c r="X1" s="45" t="s">
        <v>21</v>
      </c>
      <c r="Y1" s="45" t="s">
        <v>22</v>
      </c>
      <c r="Z1" s="14" t="s">
        <v>23</v>
      </c>
      <c r="AA1" s="15" t="s">
        <v>24</v>
      </c>
      <c r="AB1" s="52" t="s">
        <v>25</v>
      </c>
      <c r="AC1" s="16" t="s">
        <v>26</v>
      </c>
      <c r="AD1" s="17" t="s">
        <v>27</v>
      </c>
      <c r="AE1" s="7" t="s">
        <v>28</v>
      </c>
      <c r="AF1" s="18" t="s">
        <v>29</v>
      </c>
      <c r="AG1" s="7" t="s">
        <v>30</v>
      </c>
      <c r="AH1" s="19" t="s">
        <v>31</v>
      </c>
      <c r="AI1" s="20" t="s">
        <v>32</v>
      </c>
      <c r="AJ1" s="18" t="s">
        <v>33</v>
      </c>
      <c r="AK1" s="19" t="s">
        <v>34</v>
      </c>
      <c r="AL1" s="18" t="s">
        <v>35</v>
      </c>
      <c r="AM1" s="19" t="s">
        <v>36</v>
      </c>
      <c r="AN1" s="18" t="s">
        <v>37</v>
      </c>
      <c r="AO1" s="19" t="s">
        <v>38</v>
      </c>
      <c r="AP1" s="18" t="s">
        <v>39</v>
      </c>
      <c r="AQ1" s="19" t="s">
        <v>40</v>
      </c>
      <c r="AR1" s="18" t="s">
        <v>41</v>
      </c>
      <c r="AS1" s="51" t="s">
        <v>53</v>
      </c>
      <c r="AT1" s="19" t="s">
        <v>51</v>
      </c>
      <c r="AU1" s="18" t="s">
        <v>52</v>
      </c>
      <c r="AV1" s="18" t="s">
        <v>42</v>
      </c>
      <c r="AW1" s="21" t="s">
        <v>43</v>
      </c>
      <c r="AX1" s="22" t="s">
        <v>47</v>
      </c>
      <c r="AY1" s="23" t="s">
        <v>48</v>
      </c>
      <c r="AZ1" s="7" t="s">
        <v>44</v>
      </c>
      <c r="BA1" s="18" t="s">
        <v>45</v>
      </c>
      <c r="BB1" s="18" t="s">
        <v>46</v>
      </c>
    </row>
    <row r="2" spans="1:54" s="38" customFormat="1" ht="18.75" customHeight="1">
      <c r="A2" s="24">
        <v>1</v>
      </c>
      <c r="B2" s="25"/>
      <c r="C2" s="25"/>
      <c r="D2" s="25"/>
      <c r="E2" s="25" t="s">
        <v>4</v>
      </c>
      <c r="F2" s="25"/>
      <c r="G2" s="25" t="s">
        <v>49</v>
      </c>
      <c r="H2" s="26" t="s">
        <v>70</v>
      </c>
      <c r="I2" s="25" t="s">
        <v>67</v>
      </c>
      <c r="J2" s="25" t="s">
        <v>65</v>
      </c>
      <c r="K2" s="25" t="s">
        <v>62</v>
      </c>
      <c r="L2" s="40" t="s">
        <v>68</v>
      </c>
      <c r="M2" s="25" t="s">
        <v>60</v>
      </c>
      <c r="N2" s="25" t="s">
        <v>66</v>
      </c>
      <c r="O2" s="25" t="s">
        <v>69</v>
      </c>
      <c r="P2" s="60" t="s">
        <v>90</v>
      </c>
      <c r="Q2" s="56">
        <v>194138370163</v>
      </c>
      <c r="R2" s="57" t="s">
        <v>75</v>
      </c>
      <c r="S2" s="25" t="s">
        <v>5</v>
      </c>
      <c r="T2" s="49">
        <v>5.36</v>
      </c>
      <c r="U2" s="49">
        <v>5.36</v>
      </c>
      <c r="V2" s="25" t="s">
        <v>3</v>
      </c>
      <c r="W2" s="46">
        <v>30</v>
      </c>
      <c r="X2" s="46">
        <v>25</v>
      </c>
      <c r="Y2" s="46">
        <v>25</v>
      </c>
      <c r="Z2" s="29">
        <v>2</v>
      </c>
      <c r="AA2" s="28">
        <v>3</v>
      </c>
      <c r="AB2" s="54">
        <f>IF(W2="","",W2*X2*Y2/1000000)</f>
        <v>1.8800000000000001E-2</v>
      </c>
      <c r="AC2" s="29">
        <v>56</v>
      </c>
      <c r="AD2" s="30">
        <f>IF(AA2="","",AC2/AB2*AA2)</f>
        <v>8936</v>
      </c>
      <c r="AE2" s="31">
        <v>3000</v>
      </c>
      <c r="AF2" s="32">
        <f>IF(ISERROR(AE2/AD2),"",AE2/AD2)</f>
        <v>0.34</v>
      </c>
      <c r="AG2" s="25" t="s">
        <v>58</v>
      </c>
      <c r="AH2" s="33">
        <v>0.41399999999999998</v>
      </c>
      <c r="AI2" s="32">
        <f>IF(ISERROR(U2*AH2),"",U2*AH2)</f>
        <v>2.2200000000000002</v>
      </c>
      <c r="AJ2" s="32">
        <f>IF(ISERROR(U2+AF2+AI2),"",U2+AF2+AI2)</f>
        <v>7.92</v>
      </c>
      <c r="AK2" s="34">
        <v>0</v>
      </c>
      <c r="AL2" s="32">
        <f t="shared" ref="AL2:AL16" si="0">IF(ISERROR(AY2*AK2),"",AY2*AK2)</f>
        <v>0</v>
      </c>
      <c r="AM2" s="34">
        <v>0</v>
      </c>
      <c r="AN2" s="32">
        <f t="shared" ref="AN2:AN16" si="1">IF(ISERROR(AY2*AM2),"",AY2*AM2)</f>
        <v>0</v>
      </c>
      <c r="AO2" s="34">
        <v>0</v>
      </c>
      <c r="AP2" s="32">
        <f>IF(ISERROR(AY2*AO2),"",AY2*AO2)</f>
        <v>0</v>
      </c>
      <c r="AQ2" s="34">
        <v>0</v>
      </c>
      <c r="AR2" s="32">
        <f>IF(ISERROR(U2*AQ2),"",U2*AQ2)</f>
        <v>0</v>
      </c>
      <c r="AS2" s="37"/>
      <c r="AT2" s="34">
        <v>0</v>
      </c>
      <c r="AU2" s="32">
        <f>IF(ISERROR(AY2*AT2),"",AY2*AT2)</f>
        <v>0</v>
      </c>
      <c r="AV2" s="32">
        <f>IF(ISERROR(AL2+AN2+AP2+AR2+AU2),"",AL2+AN2+AP2+AR2+AU2)</f>
        <v>0</v>
      </c>
      <c r="AW2" s="32">
        <f t="shared" ref="AW2:AW16" si="2">IF(ISERROR(AJ2+AV2),"",AJ2+AV2)</f>
        <v>7.92</v>
      </c>
      <c r="AX2" s="36">
        <f t="shared" ref="AX2:AX16" si="3">IF(ISERROR((AY2-AW2)/AY2),"",(AY2-AW2)/AY2)</f>
        <v>8.0100000000000005E-2</v>
      </c>
      <c r="AY2" s="37">
        <v>8.61</v>
      </c>
      <c r="AZ2" s="28">
        <v>120</v>
      </c>
      <c r="BA2" s="32">
        <f>IF(ISERROR(AW2*AZ2),"",AW2*AZ2)</f>
        <v>950.4</v>
      </c>
      <c r="BB2" s="32">
        <f>IF(ISERROR(AY2*AZ2),"",AY2*AZ2)</f>
        <v>1033.2</v>
      </c>
    </row>
    <row r="3" spans="1:54" s="38" customFormat="1">
      <c r="A3" s="24">
        <v>2</v>
      </c>
      <c r="B3" s="25"/>
      <c r="C3" s="25"/>
      <c r="D3" s="25"/>
      <c r="E3" s="25" t="s">
        <v>4</v>
      </c>
      <c r="F3" s="25"/>
      <c r="G3" s="25" t="s">
        <v>49</v>
      </c>
      <c r="H3" s="26" t="s">
        <v>70</v>
      </c>
      <c r="I3" s="25" t="s">
        <v>64</v>
      </c>
      <c r="J3" s="25" t="s">
        <v>65</v>
      </c>
      <c r="K3" s="25" t="s">
        <v>61</v>
      </c>
      <c r="L3" s="40" t="s">
        <v>68</v>
      </c>
      <c r="M3" s="25" t="s">
        <v>59</v>
      </c>
      <c r="N3" s="25" t="s">
        <v>66</v>
      </c>
      <c r="O3" s="25" t="s">
        <v>69</v>
      </c>
      <c r="P3" s="60" t="s">
        <v>91</v>
      </c>
      <c r="Q3" s="56">
        <v>194138370187</v>
      </c>
      <c r="R3" s="57" t="s">
        <v>76</v>
      </c>
      <c r="S3" s="25" t="s">
        <v>5</v>
      </c>
      <c r="T3" s="49">
        <v>5.72</v>
      </c>
      <c r="U3" s="49">
        <v>5.72</v>
      </c>
      <c r="V3" s="25" t="s">
        <v>3</v>
      </c>
      <c r="W3" s="46">
        <v>30</v>
      </c>
      <c r="X3" s="46">
        <v>25</v>
      </c>
      <c r="Y3" s="46">
        <v>28</v>
      </c>
      <c r="Z3" s="29">
        <v>2</v>
      </c>
      <c r="AA3" s="28">
        <v>3</v>
      </c>
      <c r="AB3" s="54">
        <f t="shared" ref="AB3:AB16" si="4">IF(W3="","",W3*X3*Y3/1000000)</f>
        <v>2.1000000000000001E-2</v>
      </c>
      <c r="AC3" s="29">
        <v>56</v>
      </c>
      <c r="AD3" s="30">
        <f t="shared" ref="AD3:AD16" si="5">IF(AA3="","",AC3/AB3*AA3)</f>
        <v>8000</v>
      </c>
      <c r="AE3" s="31">
        <v>3000</v>
      </c>
      <c r="AF3" s="32">
        <f t="shared" ref="AF3:AF16" si="6">IF(ISERROR(AE3/AD3),"",AE3/AD3)</f>
        <v>0.38</v>
      </c>
      <c r="AG3" s="25" t="s">
        <v>58</v>
      </c>
      <c r="AH3" s="33">
        <v>0.41399999999999998</v>
      </c>
      <c r="AI3" s="32">
        <f t="shared" ref="AI3:AI16" si="7">IF(ISERROR(U3*AH3),"",U3*AH3)</f>
        <v>2.37</v>
      </c>
      <c r="AJ3" s="32">
        <f t="shared" ref="AJ3:AJ16" si="8">IF(ISERROR(U3+AF3+AI3),"",U3+AF3+AI3)</f>
        <v>8.4700000000000006</v>
      </c>
      <c r="AK3" s="34">
        <v>0</v>
      </c>
      <c r="AL3" s="32">
        <f t="shared" si="0"/>
        <v>0</v>
      </c>
      <c r="AM3" s="34">
        <v>0</v>
      </c>
      <c r="AN3" s="32">
        <f t="shared" si="1"/>
        <v>0</v>
      </c>
      <c r="AO3" s="34">
        <v>0</v>
      </c>
      <c r="AP3" s="32">
        <f t="shared" ref="AP3:AP16" si="9">IF(ISERROR(AY3*AO3),"",AY3*AO3)</f>
        <v>0</v>
      </c>
      <c r="AQ3" s="34">
        <v>0</v>
      </c>
      <c r="AR3" s="32">
        <f t="shared" ref="AR3:AR16" si="10">IF(ISERROR(U3*AQ3),"",U3*AQ3)</f>
        <v>0</v>
      </c>
      <c r="AS3" s="37"/>
      <c r="AT3" s="34">
        <v>0</v>
      </c>
      <c r="AU3" s="32">
        <f t="shared" ref="AU3:AU16" si="11">IF(ISERROR(AY3*AT3),"",AY3*AT3)</f>
        <v>0</v>
      </c>
      <c r="AV3" s="32">
        <f t="shared" ref="AV3:AV16" si="12">IF(ISERROR(AL3+AN3+AP3+AR3+AU3),"",AL3+AN3+AP3+AR3+AU3)</f>
        <v>0</v>
      </c>
      <c r="AW3" s="32">
        <f t="shared" si="2"/>
        <v>8.4700000000000006</v>
      </c>
      <c r="AX3" s="36">
        <f t="shared" si="3"/>
        <v>8.1299999999999997E-2</v>
      </c>
      <c r="AY3" s="37">
        <v>9.2200000000000006</v>
      </c>
      <c r="AZ3" s="28">
        <v>360</v>
      </c>
      <c r="BA3" s="32">
        <f t="shared" ref="BA3:BA16" si="13">IF(ISERROR(AW3*AZ3),"",AW3*AZ3)</f>
        <v>3049.2</v>
      </c>
      <c r="BB3" s="32">
        <f t="shared" ref="BB3:BB16" si="14">IF(ISERROR(AY3*AZ3),"",AY3*AZ3)</f>
        <v>3319.2</v>
      </c>
    </row>
    <row r="4" spans="1:54" s="38" customFormat="1">
      <c r="A4" s="24">
        <v>3</v>
      </c>
      <c r="B4" s="25"/>
      <c r="C4" s="25"/>
      <c r="D4" s="25"/>
      <c r="E4" s="25" t="s">
        <v>4</v>
      </c>
      <c r="F4" s="25"/>
      <c r="G4" s="25" t="s">
        <v>49</v>
      </c>
      <c r="H4" s="26" t="s">
        <v>70</v>
      </c>
      <c r="I4" s="25" t="s">
        <v>64</v>
      </c>
      <c r="J4" s="25" t="s">
        <v>65</v>
      </c>
      <c r="K4" s="25" t="s">
        <v>61</v>
      </c>
      <c r="L4" s="40" t="s">
        <v>68</v>
      </c>
      <c r="M4" s="25" t="s">
        <v>63</v>
      </c>
      <c r="N4" s="25" t="s">
        <v>66</v>
      </c>
      <c r="O4" s="25" t="s">
        <v>69</v>
      </c>
      <c r="P4" s="60" t="s">
        <v>92</v>
      </c>
      <c r="Q4" s="56">
        <v>194138370170</v>
      </c>
      <c r="R4" s="57" t="s">
        <v>77</v>
      </c>
      <c r="S4" s="25" t="s">
        <v>5</v>
      </c>
      <c r="T4" s="49">
        <v>6.63</v>
      </c>
      <c r="U4" s="49">
        <v>6.63</v>
      </c>
      <c r="V4" s="25" t="s">
        <v>3</v>
      </c>
      <c r="W4" s="46">
        <v>30</v>
      </c>
      <c r="X4" s="46">
        <v>25</v>
      </c>
      <c r="Y4" s="46">
        <v>31</v>
      </c>
      <c r="Z4" s="29">
        <v>2</v>
      </c>
      <c r="AA4" s="28">
        <v>3</v>
      </c>
      <c r="AB4" s="54">
        <f t="shared" si="4"/>
        <v>2.3300000000000001E-2</v>
      </c>
      <c r="AC4" s="29">
        <v>56</v>
      </c>
      <c r="AD4" s="30">
        <f t="shared" si="5"/>
        <v>7210</v>
      </c>
      <c r="AE4" s="31">
        <v>3000</v>
      </c>
      <c r="AF4" s="32">
        <f t="shared" si="6"/>
        <v>0.42</v>
      </c>
      <c r="AG4" s="25" t="s">
        <v>58</v>
      </c>
      <c r="AH4" s="33">
        <v>0.41399999999999998</v>
      </c>
      <c r="AI4" s="32">
        <f t="shared" si="7"/>
        <v>2.74</v>
      </c>
      <c r="AJ4" s="32">
        <f t="shared" si="8"/>
        <v>9.7899999999999991</v>
      </c>
      <c r="AK4" s="34">
        <v>0</v>
      </c>
      <c r="AL4" s="32">
        <f t="shared" si="0"/>
        <v>0</v>
      </c>
      <c r="AM4" s="34">
        <v>0</v>
      </c>
      <c r="AN4" s="32">
        <f t="shared" si="1"/>
        <v>0</v>
      </c>
      <c r="AO4" s="34">
        <v>0</v>
      </c>
      <c r="AP4" s="32">
        <f t="shared" si="9"/>
        <v>0</v>
      </c>
      <c r="AQ4" s="34">
        <v>0</v>
      </c>
      <c r="AR4" s="32">
        <f t="shared" si="10"/>
        <v>0</v>
      </c>
      <c r="AS4" s="37"/>
      <c r="AT4" s="34">
        <v>0</v>
      </c>
      <c r="AU4" s="32">
        <f t="shared" si="11"/>
        <v>0</v>
      </c>
      <c r="AV4" s="32">
        <f t="shared" si="12"/>
        <v>0</v>
      </c>
      <c r="AW4" s="32">
        <f t="shared" si="2"/>
        <v>9.7899999999999991</v>
      </c>
      <c r="AX4" s="36">
        <f t="shared" si="3"/>
        <v>7.9000000000000001E-2</v>
      </c>
      <c r="AY4" s="37">
        <v>10.63</v>
      </c>
      <c r="AZ4" s="28">
        <v>120</v>
      </c>
      <c r="BA4" s="32">
        <f t="shared" si="13"/>
        <v>1174.8</v>
      </c>
      <c r="BB4" s="32">
        <f t="shared" si="14"/>
        <v>1275.5999999999999</v>
      </c>
    </row>
    <row r="5" spans="1:54" s="38" customFormat="1">
      <c r="A5" s="24">
        <v>4</v>
      </c>
      <c r="B5" s="25"/>
      <c r="C5" s="25"/>
      <c r="D5" s="25"/>
      <c r="E5" s="25" t="s">
        <v>4</v>
      </c>
      <c r="F5" s="25"/>
      <c r="G5" s="25" t="s">
        <v>49</v>
      </c>
      <c r="H5" s="26" t="s">
        <v>71</v>
      </c>
      <c r="I5" s="25" t="s">
        <v>64</v>
      </c>
      <c r="J5" s="25" t="s">
        <v>65</v>
      </c>
      <c r="K5" s="25" t="s">
        <v>61</v>
      </c>
      <c r="L5" s="40" t="s">
        <v>68</v>
      </c>
      <c r="M5" s="25" t="s">
        <v>60</v>
      </c>
      <c r="N5" s="25" t="s">
        <v>66</v>
      </c>
      <c r="O5" s="25" t="s">
        <v>69</v>
      </c>
      <c r="P5" s="60" t="s">
        <v>93</v>
      </c>
      <c r="Q5" s="56">
        <v>194138370194</v>
      </c>
      <c r="R5" s="57" t="s">
        <v>78</v>
      </c>
      <c r="S5" s="25" t="s">
        <v>5</v>
      </c>
      <c r="T5" s="49">
        <v>5.36</v>
      </c>
      <c r="U5" s="49">
        <v>5.36</v>
      </c>
      <c r="V5" s="25" t="s">
        <v>3</v>
      </c>
      <c r="W5" s="46">
        <v>30</v>
      </c>
      <c r="X5" s="46">
        <v>25</v>
      </c>
      <c r="Y5" s="46">
        <v>25</v>
      </c>
      <c r="Z5" s="29">
        <v>2</v>
      </c>
      <c r="AA5" s="28">
        <v>3</v>
      </c>
      <c r="AB5" s="54">
        <f t="shared" si="4"/>
        <v>1.8800000000000001E-2</v>
      </c>
      <c r="AC5" s="29">
        <v>56</v>
      </c>
      <c r="AD5" s="30">
        <f t="shared" si="5"/>
        <v>8936</v>
      </c>
      <c r="AE5" s="31">
        <v>3000</v>
      </c>
      <c r="AF5" s="32">
        <f t="shared" si="6"/>
        <v>0.34</v>
      </c>
      <c r="AG5" s="25" t="s">
        <v>58</v>
      </c>
      <c r="AH5" s="33">
        <v>0.41399999999999998</v>
      </c>
      <c r="AI5" s="32">
        <f t="shared" si="7"/>
        <v>2.2200000000000002</v>
      </c>
      <c r="AJ5" s="32">
        <f t="shared" si="8"/>
        <v>7.92</v>
      </c>
      <c r="AK5" s="34">
        <v>0</v>
      </c>
      <c r="AL5" s="32">
        <f t="shared" si="0"/>
        <v>0</v>
      </c>
      <c r="AM5" s="34">
        <v>0</v>
      </c>
      <c r="AN5" s="32">
        <f t="shared" si="1"/>
        <v>0</v>
      </c>
      <c r="AO5" s="34">
        <v>0</v>
      </c>
      <c r="AP5" s="32">
        <f t="shared" si="9"/>
        <v>0</v>
      </c>
      <c r="AQ5" s="34">
        <v>0</v>
      </c>
      <c r="AR5" s="32">
        <f t="shared" si="10"/>
        <v>0</v>
      </c>
      <c r="AS5" s="37"/>
      <c r="AT5" s="34">
        <v>0</v>
      </c>
      <c r="AU5" s="32">
        <f t="shared" si="11"/>
        <v>0</v>
      </c>
      <c r="AV5" s="32">
        <f t="shared" si="12"/>
        <v>0</v>
      </c>
      <c r="AW5" s="32">
        <f t="shared" si="2"/>
        <v>7.92</v>
      </c>
      <c r="AX5" s="36">
        <f t="shared" si="3"/>
        <v>8.0100000000000005E-2</v>
      </c>
      <c r="AY5" s="37">
        <v>8.61</v>
      </c>
      <c r="AZ5" s="28">
        <v>120</v>
      </c>
      <c r="BA5" s="32">
        <f t="shared" si="13"/>
        <v>950.4</v>
      </c>
      <c r="BB5" s="32">
        <f t="shared" si="14"/>
        <v>1033.2</v>
      </c>
    </row>
    <row r="6" spans="1:54" s="38" customFormat="1">
      <c r="A6" s="24">
        <v>5</v>
      </c>
      <c r="B6" s="25"/>
      <c r="C6" s="25"/>
      <c r="D6" s="25"/>
      <c r="E6" s="25" t="s">
        <v>4</v>
      </c>
      <c r="F6" s="25"/>
      <c r="G6" s="25" t="s">
        <v>49</v>
      </c>
      <c r="H6" s="26" t="s">
        <v>71</v>
      </c>
      <c r="I6" s="25" t="s">
        <v>64</v>
      </c>
      <c r="J6" s="25" t="s">
        <v>65</v>
      </c>
      <c r="K6" s="25" t="s">
        <v>61</v>
      </c>
      <c r="L6" s="40" t="s">
        <v>68</v>
      </c>
      <c r="M6" s="25" t="s">
        <v>59</v>
      </c>
      <c r="N6" s="25" t="s">
        <v>66</v>
      </c>
      <c r="O6" s="25" t="s">
        <v>69</v>
      </c>
      <c r="P6" s="60" t="s">
        <v>94</v>
      </c>
      <c r="Q6" s="56">
        <v>194138370217</v>
      </c>
      <c r="R6" s="57" t="s">
        <v>79</v>
      </c>
      <c r="S6" s="25" t="s">
        <v>5</v>
      </c>
      <c r="T6" s="49">
        <v>5.72</v>
      </c>
      <c r="U6" s="49">
        <v>5.72</v>
      </c>
      <c r="V6" s="25" t="s">
        <v>3</v>
      </c>
      <c r="W6" s="46">
        <v>30</v>
      </c>
      <c r="X6" s="46">
        <v>25</v>
      </c>
      <c r="Y6" s="46">
        <v>28</v>
      </c>
      <c r="Z6" s="29">
        <v>2</v>
      </c>
      <c r="AA6" s="28">
        <v>3</v>
      </c>
      <c r="AB6" s="54">
        <f t="shared" si="4"/>
        <v>2.1000000000000001E-2</v>
      </c>
      <c r="AC6" s="29">
        <v>56</v>
      </c>
      <c r="AD6" s="30">
        <f t="shared" si="5"/>
        <v>8000</v>
      </c>
      <c r="AE6" s="31">
        <v>3000</v>
      </c>
      <c r="AF6" s="32">
        <f t="shared" si="6"/>
        <v>0.38</v>
      </c>
      <c r="AG6" s="25" t="s">
        <v>58</v>
      </c>
      <c r="AH6" s="33">
        <v>0.41399999999999998</v>
      </c>
      <c r="AI6" s="32">
        <f t="shared" si="7"/>
        <v>2.37</v>
      </c>
      <c r="AJ6" s="32">
        <f t="shared" si="8"/>
        <v>8.4700000000000006</v>
      </c>
      <c r="AK6" s="34">
        <v>0</v>
      </c>
      <c r="AL6" s="32">
        <f t="shared" si="0"/>
        <v>0</v>
      </c>
      <c r="AM6" s="34">
        <v>0</v>
      </c>
      <c r="AN6" s="32">
        <f t="shared" si="1"/>
        <v>0</v>
      </c>
      <c r="AO6" s="34">
        <v>0</v>
      </c>
      <c r="AP6" s="32">
        <f t="shared" si="9"/>
        <v>0</v>
      </c>
      <c r="AQ6" s="34">
        <v>0</v>
      </c>
      <c r="AR6" s="32">
        <f t="shared" si="10"/>
        <v>0</v>
      </c>
      <c r="AS6" s="37"/>
      <c r="AT6" s="34">
        <v>0</v>
      </c>
      <c r="AU6" s="32">
        <f t="shared" si="11"/>
        <v>0</v>
      </c>
      <c r="AV6" s="32">
        <f t="shared" si="12"/>
        <v>0</v>
      </c>
      <c r="AW6" s="32">
        <f t="shared" si="2"/>
        <v>8.4700000000000006</v>
      </c>
      <c r="AX6" s="36">
        <f t="shared" si="3"/>
        <v>8.1299999999999997E-2</v>
      </c>
      <c r="AY6" s="37">
        <v>9.2200000000000006</v>
      </c>
      <c r="AZ6" s="28">
        <v>360</v>
      </c>
      <c r="BA6" s="32">
        <f t="shared" si="13"/>
        <v>3049.2</v>
      </c>
      <c r="BB6" s="32">
        <f t="shared" si="14"/>
        <v>3319.2</v>
      </c>
    </row>
    <row r="7" spans="1:54" s="38" customFormat="1">
      <c r="A7" s="24">
        <v>6</v>
      </c>
      <c r="B7" s="25"/>
      <c r="C7" s="25"/>
      <c r="D7" s="25"/>
      <c r="E7" s="25" t="s">
        <v>4</v>
      </c>
      <c r="F7" s="25"/>
      <c r="G7" s="25" t="s">
        <v>49</v>
      </c>
      <c r="H7" s="26" t="s">
        <v>71</v>
      </c>
      <c r="I7" s="25" t="s">
        <v>64</v>
      </c>
      <c r="J7" s="25" t="s">
        <v>65</v>
      </c>
      <c r="K7" s="25" t="s">
        <v>61</v>
      </c>
      <c r="L7" s="40" t="s">
        <v>68</v>
      </c>
      <c r="M7" s="25" t="s">
        <v>63</v>
      </c>
      <c r="N7" s="25" t="s">
        <v>66</v>
      </c>
      <c r="O7" s="25" t="s">
        <v>69</v>
      </c>
      <c r="P7" s="60" t="s">
        <v>95</v>
      </c>
      <c r="Q7" s="56">
        <v>194138370200</v>
      </c>
      <c r="R7" s="57" t="s">
        <v>80</v>
      </c>
      <c r="S7" s="25" t="s">
        <v>5</v>
      </c>
      <c r="T7" s="49">
        <v>6.63</v>
      </c>
      <c r="U7" s="49">
        <v>6.63</v>
      </c>
      <c r="V7" s="25" t="s">
        <v>3</v>
      </c>
      <c r="W7" s="46">
        <v>30</v>
      </c>
      <c r="X7" s="46">
        <v>25</v>
      </c>
      <c r="Y7" s="46">
        <v>31</v>
      </c>
      <c r="Z7" s="29">
        <v>2</v>
      </c>
      <c r="AA7" s="28">
        <v>3</v>
      </c>
      <c r="AB7" s="54">
        <f t="shared" si="4"/>
        <v>2.3300000000000001E-2</v>
      </c>
      <c r="AC7" s="29">
        <v>56</v>
      </c>
      <c r="AD7" s="30">
        <f t="shared" si="5"/>
        <v>7210</v>
      </c>
      <c r="AE7" s="31">
        <v>3000</v>
      </c>
      <c r="AF7" s="32">
        <f t="shared" si="6"/>
        <v>0.42</v>
      </c>
      <c r="AG7" s="25" t="s">
        <v>58</v>
      </c>
      <c r="AH7" s="33">
        <v>0.41399999999999998</v>
      </c>
      <c r="AI7" s="32">
        <f t="shared" si="7"/>
        <v>2.74</v>
      </c>
      <c r="AJ7" s="32">
        <f t="shared" si="8"/>
        <v>9.7899999999999991</v>
      </c>
      <c r="AK7" s="34">
        <v>0</v>
      </c>
      <c r="AL7" s="32">
        <f t="shared" si="0"/>
        <v>0</v>
      </c>
      <c r="AM7" s="34">
        <v>0</v>
      </c>
      <c r="AN7" s="32">
        <f t="shared" si="1"/>
        <v>0</v>
      </c>
      <c r="AO7" s="34">
        <v>0</v>
      </c>
      <c r="AP7" s="32">
        <f t="shared" si="9"/>
        <v>0</v>
      </c>
      <c r="AQ7" s="34">
        <v>0</v>
      </c>
      <c r="AR7" s="32">
        <f t="shared" si="10"/>
        <v>0</v>
      </c>
      <c r="AS7" s="37"/>
      <c r="AT7" s="34">
        <v>0</v>
      </c>
      <c r="AU7" s="32">
        <f t="shared" si="11"/>
        <v>0</v>
      </c>
      <c r="AV7" s="32">
        <f t="shared" si="12"/>
        <v>0</v>
      </c>
      <c r="AW7" s="32">
        <f t="shared" si="2"/>
        <v>9.7899999999999991</v>
      </c>
      <c r="AX7" s="36">
        <f t="shared" si="3"/>
        <v>7.9000000000000001E-2</v>
      </c>
      <c r="AY7" s="37">
        <v>10.63</v>
      </c>
      <c r="AZ7" s="28">
        <v>120</v>
      </c>
      <c r="BA7" s="32">
        <f t="shared" si="13"/>
        <v>1174.8</v>
      </c>
      <c r="BB7" s="32">
        <f t="shared" si="14"/>
        <v>1275.5999999999999</v>
      </c>
    </row>
    <row r="8" spans="1:54" ht="15" customHeight="1">
      <c r="A8" s="39">
        <v>7</v>
      </c>
      <c r="B8" s="40"/>
      <c r="C8" s="40"/>
      <c r="D8" s="40"/>
      <c r="E8" s="25" t="s">
        <v>4</v>
      </c>
      <c r="F8" s="25"/>
      <c r="G8" s="25" t="s">
        <v>49</v>
      </c>
      <c r="H8" s="26" t="s">
        <v>72</v>
      </c>
      <c r="I8" s="25" t="s">
        <v>64</v>
      </c>
      <c r="J8" s="25" t="s">
        <v>65</v>
      </c>
      <c r="K8" s="25" t="s">
        <v>61</v>
      </c>
      <c r="L8" s="40" t="s">
        <v>68</v>
      </c>
      <c r="M8" s="25" t="s">
        <v>60</v>
      </c>
      <c r="N8" s="25" t="s">
        <v>66</v>
      </c>
      <c r="O8" s="25" t="s">
        <v>69</v>
      </c>
      <c r="P8" s="60" t="s">
        <v>96</v>
      </c>
      <c r="Q8" s="56">
        <v>194138370224</v>
      </c>
      <c r="R8" s="57" t="s">
        <v>81</v>
      </c>
      <c r="S8" s="25" t="s">
        <v>5</v>
      </c>
      <c r="T8" s="49">
        <v>5.36</v>
      </c>
      <c r="U8" s="49">
        <v>5.36</v>
      </c>
      <c r="V8" s="25" t="s">
        <v>3</v>
      </c>
      <c r="W8" s="47">
        <v>30</v>
      </c>
      <c r="X8" s="47">
        <v>25</v>
      </c>
      <c r="Y8" s="47">
        <v>25</v>
      </c>
      <c r="Z8" s="29">
        <v>2</v>
      </c>
      <c r="AA8" s="28">
        <v>3</v>
      </c>
      <c r="AB8" s="55">
        <f t="shared" si="4"/>
        <v>1.8800000000000001E-2</v>
      </c>
      <c r="AC8" s="29">
        <v>56</v>
      </c>
      <c r="AD8" s="30">
        <f t="shared" si="5"/>
        <v>8936</v>
      </c>
      <c r="AE8" s="31">
        <v>3000</v>
      </c>
      <c r="AF8" s="35">
        <f t="shared" si="6"/>
        <v>0.34</v>
      </c>
      <c r="AG8" s="40" t="s">
        <v>58</v>
      </c>
      <c r="AH8" s="44">
        <v>0.41399999999999998</v>
      </c>
      <c r="AI8" s="32">
        <f t="shared" si="7"/>
        <v>2.2200000000000002</v>
      </c>
      <c r="AJ8" s="32">
        <f t="shared" si="8"/>
        <v>7.92</v>
      </c>
      <c r="AK8" s="34">
        <v>0</v>
      </c>
      <c r="AL8" s="35">
        <f t="shared" si="0"/>
        <v>0</v>
      </c>
      <c r="AM8" s="34">
        <v>0</v>
      </c>
      <c r="AN8" s="35">
        <f t="shared" si="1"/>
        <v>0</v>
      </c>
      <c r="AO8" s="34">
        <v>0</v>
      </c>
      <c r="AP8" s="32">
        <f t="shared" si="9"/>
        <v>0</v>
      </c>
      <c r="AQ8" s="34">
        <v>0</v>
      </c>
      <c r="AR8" s="32">
        <f t="shared" si="10"/>
        <v>0</v>
      </c>
      <c r="AS8" s="37"/>
      <c r="AT8" s="34">
        <v>0</v>
      </c>
      <c r="AU8" s="32">
        <f t="shared" si="11"/>
        <v>0</v>
      </c>
      <c r="AV8" s="32">
        <f t="shared" si="12"/>
        <v>0</v>
      </c>
      <c r="AW8" s="35">
        <f t="shared" si="2"/>
        <v>7.92</v>
      </c>
      <c r="AX8" s="36">
        <f t="shared" si="3"/>
        <v>8.0100000000000005E-2</v>
      </c>
      <c r="AY8" s="6">
        <v>8.61</v>
      </c>
      <c r="AZ8" s="5">
        <v>120</v>
      </c>
      <c r="BA8" s="32">
        <f t="shared" si="13"/>
        <v>950.4</v>
      </c>
      <c r="BB8" s="32">
        <f t="shared" si="14"/>
        <v>1033.2</v>
      </c>
    </row>
    <row r="9" spans="1:54" ht="15" customHeight="1">
      <c r="A9" s="39">
        <v>8</v>
      </c>
      <c r="B9" s="40"/>
      <c r="C9" s="40"/>
      <c r="D9" s="40"/>
      <c r="E9" s="25" t="s">
        <v>4</v>
      </c>
      <c r="F9" s="25"/>
      <c r="G9" s="25" t="s">
        <v>49</v>
      </c>
      <c r="H9" s="26" t="s">
        <v>72</v>
      </c>
      <c r="I9" s="25" t="s">
        <v>64</v>
      </c>
      <c r="J9" s="25" t="s">
        <v>65</v>
      </c>
      <c r="K9" s="25" t="s">
        <v>61</v>
      </c>
      <c r="L9" s="40" t="s">
        <v>68</v>
      </c>
      <c r="M9" s="27" t="s">
        <v>59</v>
      </c>
      <c r="N9" s="25" t="s">
        <v>66</v>
      </c>
      <c r="O9" s="25" t="s">
        <v>69</v>
      </c>
      <c r="P9" s="60" t="s">
        <v>97</v>
      </c>
      <c r="Q9" s="56">
        <v>194138370248</v>
      </c>
      <c r="R9" s="58" t="s">
        <v>82</v>
      </c>
      <c r="S9" s="25" t="s">
        <v>5</v>
      </c>
      <c r="T9" s="49">
        <v>5.72</v>
      </c>
      <c r="U9" s="49">
        <v>5.72</v>
      </c>
      <c r="V9" s="25" t="s">
        <v>3</v>
      </c>
      <c r="W9" s="47">
        <v>30</v>
      </c>
      <c r="X9" s="47">
        <v>25</v>
      </c>
      <c r="Y9" s="47">
        <v>28</v>
      </c>
      <c r="Z9" s="29">
        <v>2</v>
      </c>
      <c r="AA9" s="28">
        <v>3</v>
      </c>
      <c r="AB9" s="55">
        <f t="shared" si="4"/>
        <v>2.1000000000000001E-2</v>
      </c>
      <c r="AC9" s="29">
        <v>56</v>
      </c>
      <c r="AD9" s="30">
        <f t="shared" si="5"/>
        <v>8000</v>
      </c>
      <c r="AE9" s="31">
        <v>3000</v>
      </c>
      <c r="AF9" s="35">
        <f t="shared" si="6"/>
        <v>0.38</v>
      </c>
      <c r="AG9" s="43" t="s">
        <v>58</v>
      </c>
      <c r="AH9" s="44">
        <v>0.41399999999999998</v>
      </c>
      <c r="AI9" s="32">
        <f t="shared" si="7"/>
        <v>2.37</v>
      </c>
      <c r="AJ9" s="32">
        <f t="shared" si="8"/>
        <v>8.4700000000000006</v>
      </c>
      <c r="AK9" s="34">
        <v>0</v>
      </c>
      <c r="AL9" s="35">
        <f t="shared" si="0"/>
        <v>0</v>
      </c>
      <c r="AM9" s="34">
        <v>0</v>
      </c>
      <c r="AN9" s="35">
        <f t="shared" si="1"/>
        <v>0</v>
      </c>
      <c r="AO9" s="34">
        <v>0</v>
      </c>
      <c r="AP9" s="32">
        <f t="shared" si="9"/>
        <v>0</v>
      </c>
      <c r="AQ9" s="34">
        <v>0</v>
      </c>
      <c r="AR9" s="32">
        <f t="shared" si="10"/>
        <v>0</v>
      </c>
      <c r="AS9" s="37"/>
      <c r="AT9" s="34">
        <v>0</v>
      </c>
      <c r="AU9" s="32">
        <f t="shared" si="11"/>
        <v>0</v>
      </c>
      <c r="AV9" s="32">
        <f t="shared" si="12"/>
        <v>0</v>
      </c>
      <c r="AW9" s="35">
        <f t="shared" si="2"/>
        <v>8.4700000000000006</v>
      </c>
      <c r="AX9" s="36">
        <f t="shared" si="3"/>
        <v>8.1299999999999997E-2</v>
      </c>
      <c r="AY9" s="6">
        <v>9.2200000000000006</v>
      </c>
      <c r="AZ9" s="5">
        <v>360</v>
      </c>
      <c r="BA9" s="32">
        <f t="shared" si="13"/>
        <v>3049.2</v>
      </c>
      <c r="BB9" s="32">
        <f t="shared" si="14"/>
        <v>3319.2</v>
      </c>
    </row>
    <row r="10" spans="1:54" ht="15" customHeight="1">
      <c r="A10" s="39">
        <v>9</v>
      </c>
      <c r="B10" s="40"/>
      <c r="C10" s="40"/>
      <c r="D10" s="40"/>
      <c r="E10" s="25" t="s">
        <v>4</v>
      </c>
      <c r="F10" s="25"/>
      <c r="G10" s="25" t="s">
        <v>49</v>
      </c>
      <c r="H10" s="26" t="s">
        <v>72</v>
      </c>
      <c r="I10" s="25" t="s">
        <v>64</v>
      </c>
      <c r="J10" s="25" t="s">
        <v>65</v>
      </c>
      <c r="K10" s="25" t="s">
        <v>61</v>
      </c>
      <c r="L10" s="40" t="s">
        <v>68</v>
      </c>
      <c r="M10" s="27" t="s">
        <v>63</v>
      </c>
      <c r="N10" s="25" t="s">
        <v>66</v>
      </c>
      <c r="O10" s="25" t="s">
        <v>69</v>
      </c>
      <c r="P10" s="60" t="s">
        <v>98</v>
      </c>
      <c r="Q10" s="56">
        <v>194138370231</v>
      </c>
      <c r="R10" s="58" t="s">
        <v>83</v>
      </c>
      <c r="S10" s="25" t="s">
        <v>5</v>
      </c>
      <c r="T10" s="49">
        <v>6.63</v>
      </c>
      <c r="U10" s="49">
        <v>6.63</v>
      </c>
      <c r="V10" s="25" t="s">
        <v>3</v>
      </c>
      <c r="W10" s="47">
        <v>30</v>
      </c>
      <c r="X10" s="47">
        <v>25</v>
      </c>
      <c r="Y10" s="47">
        <v>31</v>
      </c>
      <c r="Z10" s="29">
        <v>2</v>
      </c>
      <c r="AA10" s="28">
        <v>3</v>
      </c>
      <c r="AB10" s="55">
        <f t="shared" si="4"/>
        <v>2.3300000000000001E-2</v>
      </c>
      <c r="AC10" s="29">
        <v>56</v>
      </c>
      <c r="AD10" s="30">
        <f t="shared" si="5"/>
        <v>7210</v>
      </c>
      <c r="AE10" s="31">
        <v>3000</v>
      </c>
      <c r="AF10" s="35">
        <f t="shared" si="6"/>
        <v>0.42</v>
      </c>
      <c r="AG10" s="43" t="s">
        <v>58</v>
      </c>
      <c r="AH10" s="44">
        <v>0.41399999999999998</v>
      </c>
      <c r="AI10" s="32">
        <f t="shared" si="7"/>
        <v>2.74</v>
      </c>
      <c r="AJ10" s="32">
        <f t="shared" si="8"/>
        <v>9.7899999999999991</v>
      </c>
      <c r="AK10" s="34">
        <v>0</v>
      </c>
      <c r="AL10" s="35">
        <f t="shared" si="0"/>
        <v>0</v>
      </c>
      <c r="AM10" s="34">
        <v>0</v>
      </c>
      <c r="AN10" s="35">
        <f t="shared" si="1"/>
        <v>0</v>
      </c>
      <c r="AO10" s="34">
        <v>0</v>
      </c>
      <c r="AP10" s="32">
        <f t="shared" si="9"/>
        <v>0</v>
      </c>
      <c r="AQ10" s="34">
        <v>0</v>
      </c>
      <c r="AR10" s="32">
        <f t="shared" si="10"/>
        <v>0</v>
      </c>
      <c r="AS10" s="37"/>
      <c r="AT10" s="34">
        <v>0</v>
      </c>
      <c r="AU10" s="32">
        <f t="shared" si="11"/>
        <v>0</v>
      </c>
      <c r="AV10" s="32">
        <f t="shared" si="12"/>
        <v>0</v>
      </c>
      <c r="AW10" s="35">
        <f t="shared" si="2"/>
        <v>9.7899999999999991</v>
      </c>
      <c r="AX10" s="36">
        <f t="shared" si="3"/>
        <v>7.9000000000000001E-2</v>
      </c>
      <c r="AY10" s="6">
        <v>10.63</v>
      </c>
      <c r="AZ10" s="5">
        <v>120</v>
      </c>
      <c r="BA10" s="32">
        <f t="shared" si="13"/>
        <v>1174.8</v>
      </c>
      <c r="BB10" s="32">
        <f t="shared" si="14"/>
        <v>1275.5999999999999</v>
      </c>
    </row>
    <row r="11" spans="1:54" ht="15" customHeight="1">
      <c r="A11" s="39">
        <v>10</v>
      </c>
      <c r="B11" s="40"/>
      <c r="C11" s="40"/>
      <c r="D11" s="40"/>
      <c r="E11" s="25" t="s">
        <v>4</v>
      </c>
      <c r="F11" s="25"/>
      <c r="G11" s="25" t="s">
        <v>49</v>
      </c>
      <c r="H11" s="26" t="s">
        <v>73</v>
      </c>
      <c r="I11" s="25" t="s">
        <v>64</v>
      </c>
      <c r="J11" s="25" t="s">
        <v>65</v>
      </c>
      <c r="K11" s="25" t="s">
        <v>61</v>
      </c>
      <c r="L11" s="40" t="s">
        <v>68</v>
      </c>
      <c r="M11" s="27" t="s">
        <v>60</v>
      </c>
      <c r="N11" s="25" t="s">
        <v>66</v>
      </c>
      <c r="O11" s="25" t="s">
        <v>69</v>
      </c>
      <c r="P11" s="60" t="s">
        <v>99</v>
      </c>
      <c r="Q11" s="56">
        <v>194138370255</v>
      </c>
      <c r="R11" s="57" t="s">
        <v>84</v>
      </c>
      <c r="S11" s="25" t="s">
        <v>5</v>
      </c>
      <c r="T11" s="49">
        <v>5.36</v>
      </c>
      <c r="U11" s="49">
        <v>5.36</v>
      </c>
      <c r="V11" s="25" t="s">
        <v>3</v>
      </c>
      <c r="W11" s="47">
        <v>30</v>
      </c>
      <c r="X11" s="47">
        <v>25</v>
      </c>
      <c r="Y11" s="47">
        <v>25</v>
      </c>
      <c r="Z11" s="29">
        <v>2</v>
      </c>
      <c r="AA11" s="28">
        <v>3</v>
      </c>
      <c r="AB11" s="55">
        <f t="shared" si="4"/>
        <v>1.8800000000000001E-2</v>
      </c>
      <c r="AC11" s="29">
        <v>56</v>
      </c>
      <c r="AD11" s="30">
        <f t="shared" si="5"/>
        <v>8936</v>
      </c>
      <c r="AE11" s="31">
        <v>3000</v>
      </c>
      <c r="AF11" s="35">
        <f t="shared" si="6"/>
        <v>0.34</v>
      </c>
      <c r="AG11" s="43" t="s">
        <v>58</v>
      </c>
      <c r="AH11" s="44">
        <v>0.41399999999999998</v>
      </c>
      <c r="AI11" s="32">
        <f t="shared" si="7"/>
        <v>2.2200000000000002</v>
      </c>
      <c r="AJ11" s="32">
        <f t="shared" si="8"/>
        <v>7.92</v>
      </c>
      <c r="AK11" s="34">
        <v>0</v>
      </c>
      <c r="AL11" s="35">
        <f t="shared" si="0"/>
        <v>0</v>
      </c>
      <c r="AM11" s="34">
        <v>0</v>
      </c>
      <c r="AN11" s="35">
        <f t="shared" si="1"/>
        <v>0</v>
      </c>
      <c r="AO11" s="34">
        <v>0</v>
      </c>
      <c r="AP11" s="32">
        <f t="shared" si="9"/>
        <v>0</v>
      </c>
      <c r="AQ11" s="34">
        <v>0</v>
      </c>
      <c r="AR11" s="32">
        <f t="shared" si="10"/>
        <v>0</v>
      </c>
      <c r="AS11" s="37"/>
      <c r="AT11" s="34">
        <v>0</v>
      </c>
      <c r="AU11" s="32">
        <f t="shared" si="11"/>
        <v>0</v>
      </c>
      <c r="AV11" s="32">
        <f t="shared" si="12"/>
        <v>0</v>
      </c>
      <c r="AW11" s="35">
        <f t="shared" si="2"/>
        <v>7.92</v>
      </c>
      <c r="AX11" s="36">
        <f t="shared" si="3"/>
        <v>8.0100000000000005E-2</v>
      </c>
      <c r="AY11" s="6">
        <v>8.61</v>
      </c>
      <c r="AZ11" s="5">
        <v>120</v>
      </c>
      <c r="BA11" s="32">
        <f t="shared" si="13"/>
        <v>950.4</v>
      </c>
      <c r="BB11" s="32">
        <f t="shared" si="14"/>
        <v>1033.2</v>
      </c>
    </row>
    <row r="12" spans="1:54" ht="15" customHeight="1">
      <c r="A12" s="39">
        <v>11</v>
      </c>
      <c r="B12" s="40"/>
      <c r="C12" s="40"/>
      <c r="D12" s="40"/>
      <c r="E12" s="25" t="s">
        <v>4</v>
      </c>
      <c r="F12" s="25"/>
      <c r="G12" s="25" t="s">
        <v>49</v>
      </c>
      <c r="H12" s="26" t="s">
        <v>73</v>
      </c>
      <c r="I12" s="25" t="s">
        <v>64</v>
      </c>
      <c r="J12" s="25" t="s">
        <v>65</v>
      </c>
      <c r="K12" s="25" t="s">
        <v>61</v>
      </c>
      <c r="L12" s="40" t="s">
        <v>68</v>
      </c>
      <c r="M12" s="27" t="s">
        <v>59</v>
      </c>
      <c r="N12" s="25" t="s">
        <v>66</v>
      </c>
      <c r="O12" s="25" t="s">
        <v>69</v>
      </c>
      <c r="P12" s="60" t="s">
        <v>100</v>
      </c>
      <c r="Q12" s="56">
        <v>194138374451</v>
      </c>
      <c r="R12" s="58" t="s">
        <v>85</v>
      </c>
      <c r="S12" s="25" t="s">
        <v>5</v>
      </c>
      <c r="T12" s="49">
        <v>5.72</v>
      </c>
      <c r="U12" s="49">
        <v>5.72</v>
      </c>
      <c r="V12" s="25" t="s">
        <v>3</v>
      </c>
      <c r="W12" s="47">
        <v>30</v>
      </c>
      <c r="X12" s="47">
        <v>25</v>
      </c>
      <c r="Y12" s="47">
        <v>28</v>
      </c>
      <c r="Z12" s="29">
        <v>2</v>
      </c>
      <c r="AA12" s="28">
        <v>3</v>
      </c>
      <c r="AB12" s="55">
        <f t="shared" si="4"/>
        <v>2.1000000000000001E-2</v>
      </c>
      <c r="AC12" s="29">
        <v>56</v>
      </c>
      <c r="AD12" s="30">
        <f t="shared" si="5"/>
        <v>8000</v>
      </c>
      <c r="AE12" s="31">
        <v>3000</v>
      </c>
      <c r="AF12" s="35">
        <f t="shared" si="6"/>
        <v>0.38</v>
      </c>
      <c r="AG12" s="43" t="s">
        <v>58</v>
      </c>
      <c r="AH12" s="44">
        <v>0.41399999999999998</v>
      </c>
      <c r="AI12" s="32">
        <f t="shared" si="7"/>
        <v>2.37</v>
      </c>
      <c r="AJ12" s="32">
        <f t="shared" si="8"/>
        <v>8.4700000000000006</v>
      </c>
      <c r="AK12" s="34">
        <v>0</v>
      </c>
      <c r="AL12" s="35">
        <f t="shared" si="0"/>
        <v>0</v>
      </c>
      <c r="AM12" s="34">
        <v>0</v>
      </c>
      <c r="AN12" s="35">
        <f t="shared" si="1"/>
        <v>0</v>
      </c>
      <c r="AO12" s="34">
        <v>0</v>
      </c>
      <c r="AP12" s="32">
        <f t="shared" si="9"/>
        <v>0</v>
      </c>
      <c r="AQ12" s="34">
        <v>0</v>
      </c>
      <c r="AR12" s="32">
        <f t="shared" si="10"/>
        <v>0</v>
      </c>
      <c r="AS12" s="37"/>
      <c r="AT12" s="34">
        <v>0</v>
      </c>
      <c r="AU12" s="32">
        <f t="shared" si="11"/>
        <v>0</v>
      </c>
      <c r="AV12" s="32">
        <f t="shared" si="12"/>
        <v>0</v>
      </c>
      <c r="AW12" s="35">
        <f t="shared" si="2"/>
        <v>8.4700000000000006</v>
      </c>
      <c r="AX12" s="36">
        <f t="shared" si="3"/>
        <v>8.1299999999999997E-2</v>
      </c>
      <c r="AY12" s="6">
        <v>9.2200000000000006</v>
      </c>
      <c r="AZ12" s="5">
        <v>360</v>
      </c>
      <c r="BA12" s="32">
        <f t="shared" si="13"/>
        <v>3049.2</v>
      </c>
      <c r="BB12" s="32">
        <f t="shared" si="14"/>
        <v>3319.2</v>
      </c>
    </row>
    <row r="13" spans="1:54" ht="15" customHeight="1">
      <c r="A13" s="39">
        <v>12</v>
      </c>
      <c r="B13" s="40"/>
      <c r="C13" s="40"/>
      <c r="D13" s="40"/>
      <c r="E13" s="25" t="s">
        <v>4</v>
      </c>
      <c r="F13" s="25"/>
      <c r="G13" s="25" t="s">
        <v>49</v>
      </c>
      <c r="H13" s="26" t="s">
        <v>73</v>
      </c>
      <c r="I13" s="25" t="s">
        <v>64</v>
      </c>
      <c r="J13" s="25" t="s">
        <v>65</v>
      </c>
      <c r="K13" s="25" t="s">
        <v>61</v>
      </c>
      <c r="L13" s="40" t="s">
        <v>68</v>
      </c>
      <c r="M13" s="27" t="s">
        <v>63</v>
      </c>
      <c r="N13" s="25" t="s">
        <v>66</v>
      </c>
      <c r="O13" s="25" t="s">
        <v>69</v>
      </c>
      <c r="P13" s="60" t="s">
        <v>101</v>
      </c>
      <c r="Q13" s="56">
        <v>194138374444</v>
      </c>
      <c r="R13" s="58" t="s">
        <v>86</v>
      </c>
      <c r="S13" s="25" t="s">
        <v>5</v>
      </c>
      <c r="T13" s="49">
        <v>6.63</v>
      </c>
      <c r="U13" s="49">
        <v>6.63</v>
      </c>
      <c r="V13" s="25" t="s">
        <v>3</v>
      </c>
      <c r="W13" s="47">
        <v>30</v>
      </c>
      <c r="X13" s="47">
        <v>25</v>
      </c>
      <c r="Y13" s="47">
        <v>31</v>
      </c>
      <c r="Z13" s="29">
        <v>2</v>
      </c>
      <c r="AA13" s="28">
        <v>3</v>
      </c>
      <c r="AB13" s="55">
        <f t="shared" si="4"/>
        <v>2.3300000000000001E-2</v>
      </c>
      <c r="AC13" s="29">
        <v>56</v>
      </c>
      <c r="AD13" s="30">
        <f t="shared" si="5"/>
        <v>7210</v>
      </c>
      <c r="AE13" s="31">
        <v>3000</v>
      </c>
      <c r="AF13" s="35">
        <f t="shared" si="6"/>
        <v>0.42</v>
      </c>
      <c r="AG13" s="43" t="s">
        <v>58</v>
      </c>
      <c r="AH13" s="44">
        <v>0.41399999999999998</v>
      </c>
      <c r="AI13" s="32">
        <f t="shared" si="7"/>
        <v>2.74</v>
      </c>
      <c r="AJ13" s="32">
        <f t="shared" si="8"/>
        <v>9.7899999999999991</v>
      </c>
      <c r="AK13" s="34">
        <v>0</v>
      </c>
      <c r="AL13" s="35">
        <f t="shared" si="0"/>
        <v>0</v>
      </c>
      <c r="AM13" s="34">
        <v>0</v>
      </c>
      <c r="AN13" s="35">
        <f t="shared" si="1"/>
        <v>0</v>
      </c>
      <c r="AO13" s="34">
        <v>0</v>
      </c>
      <c r="AP13" s="32">
        <f t="shared" si="9"/>
        <v>0</v>
      </c>
      <c r="AQ13" s="34">
        <v>0</v>
      </c>
      <c r="AR13" s="32">
        <f t="shared" si="10"/>
        <v>0</v>
      </c>
      <c r="AS13" s="37"/>
      <c r="AT13" s="34">
        <v>0</v>
      </c>
      <c r="AU13" s="32">
        <f t="shared" si="11"/>
        <v>0</v>
      </c>
      <c r="AV13" s="32">
        <f t="shared" si="12"/>
        <v>0</v>
      </c>
      <c r="AW13" s="35">
        <f t="shared" si="2"/>
        <v>9.7899999999999991</v>
      </c>
      <c r="AX13" s="36">
        <f t="shared" si="3"/>
        <v>7.9000000000000001E-2</v>
      </c>
      <c r="AY13" s="6">
        <v>10.63</v>
      </c>
      <c r="AZ13" s="5">
        <v>120</v>
      </c>
      <c r="BA13" s="32">
        <f t="shared" si="13"/>
        <v>1174.8</v>
      </c>
      <c r="BB13" s="32">
        <f t="shared" si="14"/>
        <v>1275.5999999999999</v>
      </c>
    </row>
    <row r="14" spans="1:54" ht="15" customHeight="1">
      <c r="A14" s="39">
        <v>13</v>
      </c>
      <c r="B14" s="40"/>
      <c r="C14" s="40"/>
      <c r="D14" s="40"/>
      <c r="E14" s="25" t="s">
        <v>4</v>
      </c>
      <c r="F14" s="25"/>
      <c r="G14" s="25" t="s">
        <v>49</v>
      </c>
      <c r="H14" s="59" t="s">
        <v>74</v>
      </c>
      <c r="I14" s="25" t="s">
        <v>64</v>
      </c>
      <c r="J14" s="25" t="s">
        <v>65</v>
      </c>
      <c r="K14" s="25" t="s">
        <v>61</v>
      </c>
      <c r="L14" s="40" t="s">
        <v>68</v>
      </c>
      <c r="M14" s="27" t="s">
        <v>60</v>
      </c>
      <c r="N14" s="25" t="s">
        <v>66</v>
      </c>
      <c r="O14" s="25" t="s">
        <v>69</v>
      </c>
      <c r="P14" s="60" t="s">
        <v>102</v>
      </c>
      <c r="Q14" s="56">
        <v>194138374468</v>
      </c>
      <c r="R14" s="57" t="s">
        <v>87</v>
      </c>
      <c r="S14" s="25" t="s">
        <v>5</v>
      </c>
      <c r="T14" s="49">
        <v>5.36</v>
      </c>
      <c r="U14" s="49">
        <v>5.36</v>
      </c>
      <c r="V14" s="25" t="s">
        <v>3</v>
      </c>
      <c r="W14" s="47">
        <v>30</v>
      </c>
      <c r="X14" s="47">
        <v>25</v>
      </c>
      <c r="Y14" s="47">
        <v>25</v>
      </c>
      <c r="Z14" s="29">
        <v>2</v>
      </c>
      <c r="AA14" s="28">
        <v>3</v>
      </c>
      <c r="AB14" s="55">
        <f t="shared" si="4"/>
        <v>1.8800000000000001E-2</v>
      </c>
      <c r="AC14" s="29">
        <v>56</v>
      </c>
      <c r="AD14" s="30">
        <f t="shared" si="5"/>
        <v>8936</v>
      </c>
      <c r="AE14" s="31">
        <v>3000</v>
      </c>
      <c r="AF14" s="35">
        <f t="shared" si="6"/>
        <v>0.34</v>
      </c>
      <c r="AG14" s="43" t="s">
        <v>58</v>
      </c>
      <c r="AH14" s="44">
        <v>0.41399999999999998</v>
      </c>
      <c r="AI14" s="32">
        <f t="shared" si="7"/>
        <v>2.2200000000000002</v>
      </c>
      <c r="AJ14" s="32">
        <f t="shared" si="8"/>
        <v>7.92</v>
      </c>
      <c r="AK14" s="34">
        <v>0</v>
      </c>
      <c r="AL14" s="35">
        <f t="shared" si="0"/>
        <v>0</v>
      </c>
      <c r="AM14" s="34">
        <v>0</v>
      </c>
      <c r="AN14" s="35">
        <f t="shared" si="1"/>
        <v>0</v>
      </c>
      <c r="AO14" s="34">
        <v>0</v>
      </c>
      <c r="AP14" s="32">
        <f t="shared" si="9"/>
        <v>0</v>
      </c>
      <c r="AQ14" s="34">
        <v>0</v>
      </c>
      <c r="AR14" s="32">
        <f t="shared" si="10"/>
        <v>0</v>
      </c>
      <c r="AS14" s="37"/>
      <c r="AT14" s="34">
        <v>0</v>
      </c>
      <c r="AU14" s="32">
        <f t="shared" si="11"/>
        <v>0</v>
      </c>
      <c r="AV14" s="32">
        <f t="shared" si="12"/>
        <v>0</v>
      </c>
      <c r="AW14" s="35">
        <f t="shared" si="2"/>
        <v>7.92</v>
      </c>
      <c r="AX14" s="36">
        <f t="shared" si="3"/>
        <v>8.0100000000000005E-2</v>
      </c>
      <c r="AY14" s="6">
        <v>8.61</v>
      </c>
      <c r="AZ14" s="5">
        <v>120</v>
      </c>
      <c r="BA14" s="32">
        <f t="shared" si="13"/>
        <v>950.4</v>
      </c>
      <c r="BB14" s="32">
        <f t="shared" si="14"/>
        <v>1033.2</v>
      </c>
    </row>
    <row r="15" spans="1:54" ht="15" customHeight="1">
      <c r="A15" s="39">
        <v>14</v>
      </c>
      <c r="B15" s="40"/>
      <c r="C15" s="40"/>
      <c r="D15" s="40"/>
      <c r="E15" s="25" t="s">
        <v>4</v>
      </c>
      <c r="F15" s="25"/>
      <c r="G15" s="25" t="s">
        <v>49</v>
      </c>
      <c r="H15" s="59" t="s">
        <v>74</v>
      </c>
      <c r="I15" s="25" t="s">
        <v>64</v>
      </c>
      <c r="J15" s="25" t="s">
        <v>65</v>
      </c>
      <c r="K15" s="25" t="s">
        <v>61</v>
      </c>
      <c r="L15" s="40" t="s">
        <v>68</v>
      </c>
      <c r="M15" s="27" t="s">
        <v>59</v>
      </c>
      <c r="N15" s="25" t="s">
        <v>66</v>
      </c>
      <c r="O15" s="25" t="s">
        <v>69</v>
      </c>
      <c r="P15" s="60" t="s">
        <v>103</v>
      </c>
      <c r="Q15" s="56">
        <v>194138374482</v>
      </c>
      <c r="R15" s="58" t="s">
        <v>88</v>
      </c>
      <c r="S15" s="25" t="s">
        <v>5</v>
      </c>
      <c r="T15" s="49">
        <v>5.72</v>
      </c>
      <c r="U15" s="49">
        <v>5.72</v>
      </c>
      <c r="V15" s="25" t="s">
        <v>3</v>
      </c>
      <c r="W15" s="47">
        <v>30</v>
      </c>
      <c r="X15" s="47">
        <v>25</v>
      </c>
      <c r="Y15" s="47">
        <v>28</v>
      </c>
      <c r="Z15" s="29">
        <v>2</v>
      </c>
      <c r="AA15" s="28">
        <v>3</v>
      </c>
      <c r="AB15" s="55">
        <f t="shared" si="4"/>
        <v>2.1000000000000001E-2</v>
      </c>
      <c r="AC15" s="29">
        <v>56</v>
      </c>
      <c r="AD15" s="30">
        <f t="shared" si="5"/>
        <v>8000</v>
      </c>
      <c r="AE15" s="31">
        <v>3000</v>
      </c>
      <c r="AF15" s="35">
        <f t="shared" si="6"/>
        <v>0.38</v>
      </c>
      <c r="AG15" s="43" t="s">
        <v>58</v>
      </c>
      <c r="AH15" s="44">
        <v>0.41399999999999998</v>
      </c>
      <c r="AI15" s="32">
        <f t="shared" si="7"/>
        <v>2.37</v>
      </c>
      <c r="AJ15" s="32">
        <f t="shared" si="8"/>
        <v>8.4700000000000006</v>
      </c>
      <c r="AK15" s="34">
        <v>0</v>
      </c>
      <c r="AL15" s="35">
        <f t="shared" si="0"/>
        <v>0</v>
      </c>
      <c r="AM15" s="34">
        <v>0</v>
      </c>
      <c r="AN15" s="35">
        <f t="shared" si="1"/>
        <v>0</v>
      </c>
      <c r="AO15" s="34">
        <v>0</v>
      </c>
      <c r="AP15" s="32">
        <f t="shared" si="9"/>
        <v>0</v>
      </c>
      <c r="AQ15" s="34">
        <v>0</v>
      </c>
      <c r="AR15" s="32">
        <f t="shared" si="10"/>
        <v>0</v>
      </c>
      <c r="AS15" s="37"/>
      <c r="AT15" s="34">
        <v>0</v>
      </c>
      <c r="AU15" s="32">
        <f t="shared" si="11"/>
        <v>0</v>
      </c>
      <c r="AV15" s="32">
        <f t="shared" si="12"/>
        <v>0</v>
      </c>
      <c r="AW15" s="35">
        <f t="shared" si="2"/>
        <v>8.4700000000000006</v>
      </c>
      <c r="AX15" s="36">
        <f t="shared" si="3"/>
        <v>8.1299999999999997E-2</v>
      </c>
      <c r="AY15" s="6">
        <v>9.2200000000000006</v>
      </c>
      <c r="AZ15" s="5">
        <v>360</v>
      </c>
      <c r="BA15" s="32">
        <f t="shared" si="13"/>
        <v>3049.2</v>
      </c>
      <c r="BB15" s="32">
        <f t="shared" si="14"/>
        <v>3319.2</v>
      </c>
    </row>
    <row r="16" spans="1:54" ht="15" customHeight="1">
      <c r="A16" s="39">
        <v>15</v>
      </c>
      <c r="B16" s="40"/>
      <c r="C16" s="40"/>
      <c r="D16" s="40"/>
      <c r="E16" s="25" t="s">
        <v>4</v>
      </c>
      <c r="F16" s="25"/>
      <c r="G16" s="25" t="s">
        <v>49</v>
      </c>
      <c r="H16" s="59" t="s">
        <v>74</v>
      </c>
      <c r="I16" s="25" t="s">
        <v>64</v>
      </c>
      <c r="J16" s="25" t="s">
        <v>65</v>
      </c>
      <c r="K16" s="25" t="s">
        <v>61</v>
      </c>
      <c r="L16" s="40" t="s">
        <v>68</v>
      </c>
      <c r="M16" s="27" t="s">
        <v>63</v>
      </c>
      <c r="N16" s="25" t="s">
        <v>66</v>
      </c>
      <c r="O16" s="25" t="s">
        <v>69</v>
      </c>
      <c r="P16" s="60" t="s">
        <v>104</v>
      </c>
      <c r="Q16" s="56">
        <v>194138374475</v>
      </c>
      <c r="R16" s="58" t="s">
        <v>89</v>
      </c>
      <c r="S16" s="25" t="s">
        <v>5</v>
      </c>
      <c r="T16" s="49">
        <v>6.63</v>
      </c>
      <c r="U16" s="49">
        <v>6.63</v>
      </c>
      <c r="V16" s="25" t="s">
        <v>3</v>
      </c>
      <c r="W16" s="47">
        <v>30</v>
      </c>
      <c r="X16" s="47">
        <v>25</v>
      </c>
      <c r="Y16" s="47">
        <v>31</v>
      </c>
      <c r="Z16" s="29">
        <v>2</v>
      </c>
      <c r="AA16" s="28">
        <v>3</v>
      </c>
      <c r="AB16" s="55">
        <f t="shared" si="4"/>
        <v>2.3300000000000001E-2</v>
      </c>
      <c r="AC16" s="29">
        <v>56</v>
      </c>
      <c r="AD16" s="30">
        <f t="shared" si="5"/>
        <v>7210</v>
      </c>
      <c r="AE16" s="31">
        <v>3000</v>
      </c>
      <c r="AF16" s="35">
        <f t="shared" si="6"/>
        <v>0.42</v>
      </c>
      <c r="AG16" s="43" t="s">
        <v>58</v>
      </c>
      <c r="AH16" s="44">
        <v>0.41399999999999998</v>
      </c>
      <c r="AI16" s="32">
        <f t="shared" si="7"/>
        <v>2.74</v>
      </c>
      <c r="AJ16" s="32">
        <f t="shared" si="8"/>
        <v>9.7899999999999991</v>
      </c>
      <c r="AK16" s="34">
        <v>0</v>
      </c>
      <c r="AL16" s="35">
        <f t="shared" si="0"/>
        <v>0</v>
      </c>
      <c r="AM16" s="34">
        <v>0</v>
      </c>
      <c r="AN16" s="35">
        <f t="shared" si="1"/>
        <v>0</v>
      </c>
      <c r="AO16" s="34">
        <v>0</v>
      </c>
      <c r="AP16" s="32">
        <f t="shared" si="9"/>
        <v>0</v>
      </c>
      <c r="AQ16" s="34">
        <v>0</v>
      </c>
      <c r="AR16" s="32">
        <f t="shared" si="10"/>
        <v>0</v>
      </c>
      <c r="AS16" s="37"/>
      <c r="AT16" s="34">
        <v>0</v>
      </c>
      <c r="AU16" s="32">
        <f t="shared" si="11"/>
        <v>0</v>
      </c>
      <c r="AV16" s="32">
        <f t="shared" si="12"/>
        <v>0</v>
      </c>
      <c r="AW16" s="35">
        <f t="shared" si="2"/>
        <v>9.7899999999999991</v>
      </c>
      <c r="AX16" s="36">
        <f t="shared" si="3"/>
        <v>7.9000000000000001E-2</v>
      </c>
      <c r="AY16" s="6">
        <v>10.63</v>
      </c>
      <c r="AZ16" s="5">
        <v>120</v>
      </c>
      <c r="BA16" s="32">
        <f t="shared" si="13"/>
        <v>1174.8</v>
      </c>
      <c r="BB16" s="32">
        <f t="shared" si="14"/>
        <v>1275.5999999999999</v>
      </c>
    </row>
  </sheetData>
  <sheetProtection insertRows="0" deleteRows="0" sort="0"/>
  <protectedRanges>
    <protectedRange sqref="AF2:AF5 AF6:AH16 U2:V16 AZ6:AZ16 AI2:AX16 Q2:S16 M17:AY223 M2:O16 AB2:AD16 W6:Y16 A2:K223" name="Range1"/>
    <protectedRange sqref="W2:Z2 W3:Y5 Z3:Z16" name="Range1_2"/>
    <protectedRange sqref="AE2:AE16" name="Range1_3"/>
    <protectedRange sqref="AG2:AH5" name="Range1_4"/>
    <protectedRange sqref="AZ2:AZ5" name="Range1_6"/>
    <protectedRange sqref="L2:L259" name="Range1_1"/>
  </protectedRanges>
  <autoFilter ref="A1:BB16" xr:uid="{5578F372-EFAA-41F8-9C80-45E8737C1F03}"/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E2:E16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S2:S16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V2:V16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F2:F16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2025-10-09T03:14:11Z</dcterms:modified>
</cp:coreProperties>
</file>