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A963E8D-B119-4D10-8FDA-52106CCF3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8" l="1"/>
  <c r="BL4" i="8" l="1"/>
  <c r="BH4" i="8"/>
  <c r="BB4" i="8"/>
  <c r="AY4" i="8"/>
  <c r="AV4" i="8"/>
  <c r="AS4" i="8"/>
  <c r="AQ4" i="8"/>
  <c r="AO4" i="8"/>
  <c r="AM4" i="8"/>
  <c r="AJ4" i="8"/>
  <c r="AD4" i="8"/>
  <c r="AE4" i="8" s="1"/>
  <c r="AG4" i="8" s="1"/>
  <c r="U4" i="8"/>
  <c r="BL3" i="8"/>
  <c r="BH3" i="8"/>
  <c r="BB3" i="8"/>
  <c r="AY3" i="8"/>
  <c r="AV3" i="8"/>
  <c r="AS3" i="8"/>
  <c r="AQ3" i="8"/>
  <c r="AO3" i="8"/>
  <c r="AM3" i="8"/>
  <c r="AJ3" i="8"/>
  <c r="AD3" i="8"/>
  <c r="AE3" i="8" s="1"/>
  <c r="AG3" i="8" s="1"/>
  <c r="U3" i="8"/>
  <c r="BL2" i="8"/>
  <c r="BH2" i="8"/>
  <c r="BB2" i="8"/>
  <c r="AY2" i="8"/>
  <c r="AV2" i="8"/>
  <c r="AS2" i="8"/>
  <c r="AQ2" i="8"/>
  <c r="AO2" i="8"/>
  <c r="AM2" i="8"/>
  <c r="AJ2" i="8"/>
  <c r="AD2" i="8"/>
  <c r="AE2" i="8" s="1"/>
  <c r="AG2" i="8" s="1"/>
  <c r="AK4" i="8" l="1"/>
  <c r="AK2" i="8"/>
  <c r="BC2" i="8"/>
  <c r="BC3" i="8"/>
  <c r="BC4" i="8"/>
  <c r="AK3" i="8"/>
  <c r="BD4" i="8" l="1"/>
  <c r="BK4" i="8" s="1"/>
  <c r="BD2" i="8"/>
  <c r="BK2" i="8" s="1"/>
  <c r="BD3" i="8"/>
  <c r="BK3" i="8" s="1"/>
  <c r="BE4" i="8" l="1"/>
  <c r="BE2" i="8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<sst xmlns="http://schemas.openxmlformats.org/spreadsheetml/2006/main" count="106" uniqueCount="83">
  <si>
    <t>Brand</t>
  </si>
  <si>
    <t>Package Type</t>
  </si>
  <si>
    <t>Licensor</t>
  </si>
  <si>
    <t>Normal</t>
  </si>
  <si>
    <t>BLANKET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</si>
  <si>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</si>
  <si>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</si>
  <si>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</si>
  <si>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</si>
  <si>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</si>
  <si>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</si>
  <si>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</si>
  <si>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</si>
  <si>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</si>
  <si>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</si>
  <si>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</si>
  <si>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</si>
  <si>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</si>
  <si>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</si>
  <si>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</si>
  <si>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</si>
  <si>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</si>
  <si>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</si>
  <si>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</si>
  <si>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</si>
  <si>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</si>
  <si>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</si>
  <si>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</si>
  <si>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</si>
  <si>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</si>
  <si>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</si>
  <si>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</si>
  <si>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</si>
  <si>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</si>
  <si>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</si>
  <si>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</si>
  <si>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</si>
  <si>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</si>
  <si>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</si>
  <si>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</si>
  <si>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</si>
  <si>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</si>
  <si>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</si>
  <si>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</si>
  <si>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</si>
  <si>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</si>
  <si>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</si>
  <si>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</si>
  <si>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</si>
  <si>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</si>
  <si>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</si>
  <si>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</si>
  <si>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</si>
  <si>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</si>
  <si>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</si>
  <si>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</si>
  <si>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</si>
  <si>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</si>
  <si>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</si>
  <si>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</si>
  <si>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</si>
  <si>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</si>
  <si>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</si>
  <si>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</si>
  <si>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</si>
  <si>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</si>
  <si>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</si>
  <si>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</si>
  <si>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90x90''</t>
  </si>
  <si>
    <t>Arch Studio Waffle Cotton Blanket</t>
  </si>
  <si>
    <t>Cotton Blanket</t>
  </si>
  <si>
    <t>100% Cotton Waffle, Yarn Count 2/20 x 2/20, 300GSM, 2'' self hem on all 4 sides, folded with Ribbon + FSC Insert, 2pcs/ctn.</t>
  </si>
  <si>
    <t>100% Cotton Woven Blanket</t>
  </si>
  <si>
    <t>66x90''</t>
  </si>
  <si>
    <t>108x90''</t>
  </si>
  <si>
    <t>Rose</t>
  </si>
  <si>
    <t>100202727TW</t>
  </si>
  <si>
    <t>100202727FQ</t>
  </si>
  <si>
    <t>100202727KG</t>
  </si>
  <si>
    <t>6301.30.0010</t>
  </si>
  <si>
    <t>MCG51-6322</t>
    <phoneticPr fontId="10" type="noConversion"/>
  </si>
  <si>
    <t>MCG51-6323</t>
  </si>
  <si>
    <t>MCG51-6324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</si>
</sst>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indexed="21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3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3" fillId="9" borderId="1" xfId="7" applyFont="1" applyFill="1" applyBorder="1" applyAlignment="1">
      <alignment horizontal="center" vertical="center" wrapText="1"/>
    </xf>
    <xf numFmtId="0" fontId="3" fillId="9" borderId="1" xfId="7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/>
  </cellXfs>
  <cellStyles count="9">
    <cellStyle name="Currency 2" xfId="5" xr:uid="{2FAF1D55-D6CB-42D0-8B51-42EB00C03301}"/>
    <cellStyle name="Normal 1" xfId="8" xr:uid="{B12E0EDB-8ECF-47A4-A184-032969F6811C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5"/>
  <sheetViews>
    <sheetView tabSelected="1" workbookViewId="0">
      <selection activeCell="C10" sqref="C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0.140625" style="3" customWidth="1"/>
    <col min="13" max="13" width="7.5703125" style="3" customWidth="1"/>
    <col min="14" max="14" width="12.7109375" style="3" customWidth="1"/>
    <col min="15" max="16" width="13.1406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60">
      <c r="A2" s="31">
        <v>1</v>
      </c>
      <c r="B2" s="1"/>
      <c r="C2" s="1"/>
      <c r="D2" s="1" t="s">
        <v>5</v>
      </c>
      <c r="E2" s="1"/>
      <c r="F2" s="1" t="s">
        <v>4</v>
      </c>
      <c r="G2" s="1"/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56" t="s">
        <v>75</v>
      </c>
      <c r="N2" s="57" t="s">
        <v>76</v>
      </c>
      <c r="O2" s="57" t="s">
        <v>76</v>
      </c>
      <c r="P2" s="59" t="s">
        <v>80</v>
      </c>
      <c r="Q2" s="58"/>
      <c r="R2" s="1" t="s">
        <v>62</v>
      </c>
      <c r="S2" s="32"/>
      <c r="T2" s="33">
        <v>8.1</v>
      </c>
      <c r="U2" s="34">
        <f>IF(ISERROR(S2/T2),"",S2/T2)</f>
        <v>0</v>
      </c>
      <c r="V2" s="35">
        <v>10.14</v>
      </c>
      <c r="W2" s="10"/>
      <c r="X2" s="1" t="s">
        <v>3</v>
      </c>
      <c r="Y2" s="47">
        <v>40</v>
      </c>
      <c r="Z2" s="47">
        <v>33</v>
      </c>
      <c r="AA2" s="47">
        <v>16</v>
      </c>
      <c r="AB2" s="33">
        <v>2</v>
      </c>
      <c r="AC2" s="36">
        <v>2</v>
      </c>
      <c r="AD2" s="51">
        <f>IF(Y2="","",Y2*Z2*AA2/1000000)</f>
        <v>2.1000000000000001E-2</v>
      </c>
      <c r="AE2" s="37">
        <f>IF(AC2="","",65/AD2*AC2)</f>
        <v>6190</v>
      </c>
      <c r="AF2" s="1">
        <v>4650</v>
      </c>
      <c r="AG2" s="38">
        <f>IF(ISERROR(AF2/AE2),"",AF2/AE2)</f>
        <v>0.75</v>
      </c>
      <c r="AH2" s="1" t="s">
        <v>79</v>
      </c>
      <c r="AI2" s="39">
        <v>0.58399999999999996</v>
      </c>
      <c r="AJ2" s="38">
        <f>IF(ISERROR(V2*AI2),"",V2*AI2)</f>
        <v>5.92</v>
      </c>
      <c r="AK2" s="38">
        <f t="shared" ref="AK2:AK4" si="0">IF(ISERROR(V2+AG2+AJ2),"",V2+AG2+AJ2)</f>
        <v>16.809999999999999</v>
      </c>
      <c r="AL2" s="39">
        <v>0.01</v>
      </c>
      <c r="AM2" s="38">
        <f t="shared" ref="AM2:AM4" si="1">IF(ISERROR(BF2*AL2),"",BF2*AL2)</f>
        <v>0.18</v>
      </c>
      <c r="AN2" s="39"/>
      <c r="AO2" s="38">
        <f t="shared" ref="AO2:AO4" si="2">IF(ISERROR(BF2*AN2),"",BF2*AN2)</f>
        <v>0</v>
      </c>
      <c r="AP2" s="39"/>
      <c r="AQ2" s="38">
        <f t="shared" ref="AQ2:AQ4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4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4" si="5">IF(ISERROR(AM2+AO2+AQ2+AV2),"",AM2+AO2+AQ2+AV2)</f>
        <v>0.18</v>
      </c>
      <c r="BD2" s="38">
        <f t="shared" ref="BD2:BD4" si="6">IF(ISERROR(AK2+BC2),"",AK2+BC2)</f>
        <v>16.989999999999998</v>
      </c>
      <c r="BE2" s="40">
        <f t="shared" ref="BE2:BE4" si="7">IF(ISERROR((BF2-BD2)/BF2),"",(BF2-BD2)/BF2)</f>
        <v>5.6599999999999998E-2</v>
      </c>
      <c r="BF2" s="10">
        <v>18.010000000000002</v>
      </c>
      <c r="BG2" s="10">
        <v>60</v>
      </c>
      <c r="BH2" s="40">
        <f>IF(ISERROR((BG2-BF2)/BG2),"",(BG2-BF2)/BG2)</f>
        <v>0.69979999999999998</v>
      </c>
      <c r="BI2" s="10">
        <v>18.010000000000002</v>
      </c>
      <c r="BJ2" s="9">
        <v>438</v>
      </c>
      <c r="BK2" s="38">
        <f>IF(ISERROR(BD2*BJ2),"",BD2*BJ2)</f>
        <v>7441.62</v>
      </c>
      <c r="BL2" s="38">
        <f>IF(ISERROR(BF2*BJ2),"",BF2*BJ2)</f>
        <v>7888.38</v>
      </c>
    </row>
    <row r="3" spans="1:64" ht="60">
      <c r="A3" s="31">
        <v>2</v>
      </c>
      <c r="B3" s="1"/>
      <c r="C3" s="1"/>
      <c r="D3" s="1" t="s">
        <v>5</v>
      </c>
      <c r="E3" s="1"/>
      <c r="F3" s="1" t="s">
        <v>4</v>
      </c>
      <c r="G3" s="1"/>
      <c r="H3" s="1" t="s">
        <v>69</v>
      </c>
      <c r="I3" s="1" t="s">
        <v>70</v>
      </c>
      <c r="J3" s="1" t="s">
        <v>71</v>
      </c>
      <c r="K3" s="53" t="s">
        <v>72</v>
      </c>
      <c r="L3" s="1" t="s">
        <v>68</v>
      </c>
      <c r="M3" s="56" t="s">
        <v>75</v>
      </c>
      <c r="N3" s="57" t="s">
        <v>77</v>
      </c>
      <c r="O3" s="57" t="s">
        <v>77</v>
      </c>
      <c r="P3" s="59" t="s">
        <v>81</v>
      </c>
      <c r="Q3" s="58"/>
      <c r="R3" s="1" t="s">
        <v>62</v>
      </c>
      <c r="S3" s="32"/>
      <c r="T3" s="33">
        <v>8.1</v>
      </c>
      <c r="U3" s="34">
        <f t="shared" ref="U3:U4" si="8">IF(ISERROR(S3/T3),"",S3/T3)</f>
        <v>0</v>
      </c>
      <c r="V3" s="35">
        <v>12.9</v>
      </c>
      <c r="W3" s="10"/>
      <c r="X3" s="1" t="s">
        <v>3</v>
      </c>
      <c r="Y3" s="47">
        <v>40</v>
      </c>
      <c r="Z3" s="47">
        <v>33</v>
      </c>
      <c r="AA3" s="47">
        <v>22</v>
      </c>
      <c r="AB3" s="33">
        <v>2</v>
      </c>
      <c r="AC3" s="9">
        <v>2</v>
      </c>
      <c r="AD3" s="51">
        <f t="shared" ref="AD3:AD4" si="9">IF(Y3="","",Y3*Z3*AA3/1000000)</f>
        <v>2.9000000000000001E-2</v>
      </c>
      <c r="AE3" s="37">
        <f t="shared" ref="AE3:AE4" si="10">IF(AC3="","",65/AD3*AC3)</f>
        <v>4483</v>
      </c>
      <c r="AF3" s="1">
        <v>4650</v>
      </c>
      <c r="AG3" s="38">
        <f t="shared" ref="AG3:AG4" si="11">IF(ISERROR(AF3/AE3),"",AF3/AE3)</f>
        <v>1.04</v>
      </c>
      <c r="AH3" s="1" t="s">
        <v>79</v>
      </c>
      <c r="AI3" s="39">
        <v>0.58399999999999996</v>
      </c>
      <c r="AJ3" s="38">
        <f>IF(ISERROR(V3*AI3),"",V3*AI3)</f>
        <v>7.53</v>
      </c>
      <c r="AK3" s="38">
        <f t="shared" si="0"/>
        <v>21.47</v>
      </c>
      <c r="AL3" s="39">
        <v>0.01</v>
      </c>
      <c r="AM3" s="38">
        <f t="shared" si="1"/>
        <v>0.23</v>
      </c>
      <c r="AN3" s="39"/>
      <c r="AO3" s="38">
        <f t="shared" si="2"/>
        <v>0</v>
      </c>
      <c r="AP3" s="39"/>
      <c r="AQ3" s="38">
        <f t="shared" si="3"/>
        <v>0</v>
      </c>
      <c r="AR3" s="39"/>
      <c r="AS3" s="38">
        <f t="shared" ref="AS3:AS4" si="12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:AY4" si="13">IF(ISERROR(BF3*AX3),"",BF3*AX3)</f>
        <v>0</v>
      </c>
      <c r="AZ3" s="38"/>
      <c r="BA3" s="39"/>
      <c r="BB3" s="38">
        <f t="shared" ref="BB3:BB4" si="14">IF(ISERROR(BF3*BA3),"",BF3*BA3)</f>
        <v>0</v>
      </c>
      <c r="BC3" s="38">
        <f t="shared" si="5"/>
        <v>0.23</v>
      </c>
      <c r="BD3" s="38">
        <f t="shared" si="6"/>
        <v>21.7</v>
      </c>
      <c r="BE3" s="40">
        <f t="shared" si="7"/>
        <v>5.9799999999999999E-2</v>
      </c>
      <c r="BF3" s="10">
        <v>23.08</v>
      </c>
      <c r="BG3" s="10">
        <v>70</v>
      </c>
      <c r="BH3" s="40">
        <f t="shared" ref="BH3:BH4" si="15">IF(ISERROR((BG3-BF3)/BG3),"",(BG3-BF3)/BG3)</f>
        <v>0.67030000000000001</v>
      </c>
      <c r="BI3" s="10">
        <v>23.08</v>
      </c>
      <c r="BJ3" s="9">
        <v>1692</v>
      </c>
      <c r="BK3" s="38">
        <f t="shared" ref="BK3:BK4" si="16">IF(ISERROR(BD3*BJ3),"",BD3*BJ3)</f>
        <v>36716.400000000001</v>
      </c>
      <c r="BL3" s="38">
        <f t="shared" ref="BL3:BL4" si="17">IF(ISERROR(BF3*BJ3),"",BF3*BJ3)</f>
        <v>39051.360000000001</v>
      </c>
    </row>
    <row r="4" spans="1:64" ht="60">
      <c r="A4" s="31">
        <v>3</v>
      </c>
      <c r="B4" s="1"/>
      <c r="C4" s="1"/>
      <c r="D4" s="1" t="s">
        <v>5</v>
      </c>
      <c r="E4" s="1"/>
      <c r="F4" s="1" t="s">
        <v>4</v>
      </c>
      <c r="G4" s="1"/>
      <c r="H4" s="1" t="s">
        <v>69</v>
      </c>
      <c r="I4" s="1" t="s">
        <v>70</v>
      </c>
      <c r="J4" s="1" t="s">
        <v>71</v>
      </c>
      <c r="K4" s="53" t="s">
        <v>72</v>
      </c>
      <c r="L4" s="1" t="s">
        <v>74</v>
      </c>
      <c r="M4" s="56" t="s">
        <v>75</v>
      </c>
      <c r="N4" s="57" t="s">
        <v>78</v>
      </c>
      <c r="O4" s="57" t="s">
        <v>78</v>
      </c>
      <c r="P4" s="59" t="s">
        <v>82</v>
      </c>
      <c r="Q4" s="58"/>
      <c r="R4" s="1" t="s">
        <v>62</v>
      </c>
      <c r="S4" s="32"/>
      <c r="T4" s="33">
        <v>8.1</v>
      </c>
      <c r="U4" s="34">
        <f t="shared" si="8"/>
        <v>0</v>
      </c>
      <c r="V4" s="35">
        <v>14.9</v>
      </c>
      <c r="W4" s="10"/>
      <c r="X4" s="1" t="s">
        <v>3</v>
      </c>
      <c r="Y4" s="47">
        <v>40</v>
      </c>
      <c r="Z4" s="47">
        <v>33</v>
      </c>
      <c r="AA4" s="47">
        <v>26</v>
      </c>
      <c r="AB4" s="33">
        <v>2</v>
      </c>
      <c r="AC4" s="9">
        <v>2</v>
      </c>
      <c r="AD4" s="51">
        <f t="shared" si="9"/>
        <v>3.4000000000000002E-2</v>
      </c>
      <c r="AE4" s="37">
        <f t="shared" si="10"/>
        <v>3824</v>
      </c>
      <c r="AF4" s="1">
        <v>4650</v>
      </c>
      <c r="AG4" s="38">
        <f t="shared" si="11"/>
        <v>1.22</v>
      </c>
      <c r="AH4" s="1" t="s">
        <v>79</v>
      </c>
      <c r="AI4" s="39">
        <v>0.58399999999999996</v>
      </c>
      <c r="AJ4" s="38">
        <f t="shared" ref="AJ4" si="18">IF(ISERROR(V4*AI4),"",V4*AI4)</f>
        <v>8.6999999999999993</v>
      </c>
      <c r="AK4" s="38">
        <f t="shared" si="0"/>
        <v>24.82</v>
      </c>
      <c r="AL4" s="39">
        <v>0.01</v>
      </c>
      <c r="AM4" s="38">
        <f t="shared" si="1"/>
        <v>0.26</v>
      </c>
      <c r="AN4" s="39"/>
      <c r="AO4" s="38">
        <f t="shared" si="2"/>
        <v>0</v>
      </c>
      <c r="AP4" s="39"/>
      <c r="AQ4" s="38">
        <f t="shared" si="3"/>
        <v>0</v>
      </c>
      <c r="AR4" s="39"/>
      <c r="AS4" s="38">
        <f t="shared" si="12"/>
        <v>0</v>
      </c>
      <c r="AT4" s="1"/>
      <c r="AU4" s="39"/>
      <c r="AV4" s="38">
        <f t="shared" si="4"/>
        <v>0</v>
      </c>
      <c r="AW4" s="38"/>
      <c r="AX4" s="39"/>
      <c r="AY4" s="38">
        <f t="shared" si="13"/>
        <v>0</v>
      </c>
      <c r="AZ4" s="38"/>
      <c r="BA4" s="39"/>
      <c r="BB4" s="38">
        <f t="shared" si="14"/>
        <v>0</v>
      </c>
      <c r="BC4" s="38">
        <f t="shared" si="5"/>
        <v>0.26</v>
      </c>
      <c r="BD4" s="38">
        <f t="shared" si="6"/>
        <v>25.08</v>
      </c>
      <c r="BE4" s="40">
        <f t="shared" si="7"/>
        <v>5.2200000000000003E-2</v>
      </c>
      <c r="BF4" s="10">
        <v>26.46</v>
      </c>
      <c r="BG4" s="10">
        <v>80</v>
      </c>
      <c r="BH4" s="40">
        <f t="shared" si="15"/>
        <v>0.66930000000000001</v>
      </c>
      <c r="BI4" s="10">
        <v>26.46</v>
      </c>
      <c r="BJ4" s="9">
        <v>1686</v>
      </c>
      <c r="BK4" s="38">
        <f t="shared" si="16"/>
        <v>42284.88</v>
      </c>
      <c r="BL4" s="38">
        <f t="shared" si="17"/>
        <v>44611.56</v>
      </c>
    </row>
    <row r="5" spans="1:64">
      <c r="AZ5" s="8"/>
      <c r="BC5" s="6"/>
      <c r="BD5" s="8"/>
      <c r="BE5" s="7"/>
    </row>
  </sheetData>
  <sheetProtection insertRows="0" deleteRows="0" sort="0"/>
  <protectedRanges>
    <protectedRange sqref="AX5:BA5 BC5:BE5 AR1:AS1 AW1 AZ1 BG2:BH4 P6:BB245 L2:L4 L5:N245 BJ2:BJ4 P5:AT5 A2:J245 R2:BE4" name="Range1"/>
    <protectedRange sqref="K2:K250" name="Range1_1"/>
    <protectedRange sqref="BI5:BI245" name="Range1_2"/>
    <protectedRange sqref="O5:O245" name="Range1_2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D2:D4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X2:X4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R2:R4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E2:E4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2025-10-09T07:48:47Z</dcterms:modified>
</cp:coreProperties>
</file>