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C9C444A-6B6E-49F3-9D41-F16CD2A26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C POE Quote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60" i="9" l="1"/>
  <c r="AY60" i="9" s="1"/>
  <c r="BG60" i="9"/>
  <c r="BF60" i="9"/>
  <c r="AL60" i="9"/>
  <c r="AE60" i="9"/>
  <c r="AG60" i="9" s="1"/>
  <c r="AI60" i="9" s="1"/>
  <c r="BO59" i="9"/>
  <c r="AY59" i="9" s="1"/>
  <c r="BG59" i="9"/>
  <c r="BF59" i="9"/>
  <c r="AL59" i="9"/>
  <c r="AE59" i="9"/>
  <c r="AG59" i="9" s="1"/>
  <c r="AI59" i="9" s="1"/>
  <c r="BO58" i="9"/>
  <c r="AY58" i="9" s="1"/>
  <c r="BG58" i="9"/>
  <c r="BF58" i="9"/>
  <c r="AL58" i="9"/>
  <c r="AE58" i="9"/>
  <c r="AG58" i="9" s="1"/>
  <c r="AI58" i="9" s="1"/>
  <c r="BO57" i="9"/>
  <c r="AY57" i="9" s="1"/>
  <c r="BG57" i="9"/>
  <c r="BF57" i="9"/>
  <c r="AL57" i="9"/>
  <c r="AE57" i="9"/>
  <c r="AG57" i="9" s="1"/>
  <c r="AI57" i="9" s="1"/>
  <c r="BO56" i="9"/>
  <c r="AY56" i="9" s="1"/>
  <c r="BA56" i="9" s="1"/>
  <c r="BG56" i="9"/>
  <c r="BF56" i="9"/>
  <c r="AL56" i="9"/>
  <c r="AE56" i="9"/>
  <c r="AG56" i="9" s="1"/>
  <c r="AI56" i="9" s="1"/>
  <c r="BO55" i="9"/>
  <c r="AY55" i="9" s="1"/>
  <c r="BG55" i="9"/>
  <c r="BF55" i="9"/>
  <c r="AL55" i="9"/>
  <c r="AE55" i="9"/>
  <c r="AG55" i="9" s="1"/>
  <c r="AI55" i="9" s="1"/>
  <c r="BO54" i="9"/>
  <c r="AY54" i="9" s="1"/>
  <c r="BG54" i="9"/>
  <c r="BF54" i="9"/>
  <c r="AL54" i="9"/>
  <c r="AE54" i="9"/>
  <c r="AG54" i="9" s="1"/>
  <c r="AI54" i="9" s="1"/>
  <c r="BO53" i="9"/>
  <c r="AY53" i="9" s="1"/>
  <c r="BA53" i="9" s="1"/>
  <c r="BG53" i="9"/>
  <c r="BF53" i="9"/>
  <c r="AL53" i="9"/>
  <c r="AE53" i="9"/>
  <c r="AG53" i="9" s="1"/>
  <c r="BO52" i="9"/>
  <c r="AY52" i="9" s="1"/>
  <c r="BE52" i="9" s="1"/>
  <c r="BG52" i="9"/>
  <c r="BF52" i="9"/>
  <c r="AL52" i="9"/>
  <c r="AE52" i="9"/>
  <c r="AG52" i="9" s="1"/>
  <c r="AI52" i="9" s="1"/>
  <c r="BO51" i="9"/>
  <c r="AY51" i="9" s="1"/>
  <c r="BG51" i="9"/>
  <c r="BF51" i="9"/>
  <c r="AL51" i="9"/>
  <c r="AE51" i="9"/>
  <c r="AG51" i="9" s="1"/>
  <c r="AI51" i="9" s="1"/>
  <c r="BG50" i="9"/>
  <c r="BF50" i="9"/>
  <c r="BE50" i="9"/>
  <c r="BA50" i="9"/>
  <c r="AR50" i="9"/>
  <c r="AP50" i="9"/>
  <c r="AL50" i="9"/>
  <c r="AE50" i="9"/>
  <c r="AG50" i="9" s="1"/>
  <c r="AI50" i="9" s="1"/>
  <c r="BG49" i="9"/>
  <c r="BF49" i="9"/>
  <c r="BE49" i="9"/>
  <c r="BA49" i="9"/>
  <c r="AR49" i="9"/>
  <c r="AP49" i="9"/>
  <c r="AL49" i="9"/>
  <c r="AE49" i="9"/>
  <c r="AG49" i="9" s="1"/>
  <c r="AI49" i="9" s="1"/>
  <c r="BG48" i="9"/>
  <c r="BF48" i="9"/>
  <c r="BE48" i="9"/>
  <c r="BA48" i="9"/>
  <c r="AR48" i="9"/>
  <c r="AP48" i="9"/>
  <c r="AL48" i="9"/>
  <c r="AE48" i="9"/>
  <c r="AG48" i="9" s="1"/>
  <c r="AI48" i="9" s="1"/>
  <c r="I48" i="9"/>
  <c r="BG47" i="9"/>
  <c r="BF47" i="9"/>
  <c r="BE47" i="9"/>
  <c r="BA47" i="9"/>
  <c r="AR47" i="9"/>
  <c r="AP47" i="9"/>
  <c r="AL47" i="9"/>
  <c r="AE47" i="9"/>
  <c r="AG47" i="9" s="1"/>
  <c r="AI47" i="9" s="1"/>
  <c r="I47" i="9"/>
  <c r="BG46" i="9"/>
  <c r="BF46" i="9"/>
  <c r="BE46" i="9"/>
  <c r="BA46" i="9"/>
  <c r="AR46" i="9"/>
  <c r="AP46" i="9"/>
  <c r="AL46" i="9"/>
  <c r="AE46" i="9"/>
  <c r="AG46" i="9" s="1"/>
  <c r="AI46" i="9" s="1"/>
  <c r="I46" i="9"/>
  <c r="BG45" i="9"/>
  <c r="BF45" i="9"/>
  <c r="BE45" i="9"/>
  <c r="BA45" i="9"/>
  <c r="AR45" i="9"/>
  <c r="AP45" i="9"/>
  <c r="AL45" i="9"/>
  <c r="AE45" i="9"/>
  <c r="AG45" i="9" s="1"/>
  <c r="AI45" i="9" s="1"/>
  <c r="BG44" i="9"/>
  <c r="BF44" i="9"/>
  <c r="BE44" i="9"/>
  <c r="BA44" i="9"/>
  <c r="AR44" i="9"/>
  <c r="AP44" i="9"/>
  <c r="AL44" i="9"/>
  <c r="AE44" i="9"/>
  <c r="AG44" i="9" s="1"/>
  <c r="AI44" i="9" s="1"/>
  <c r="I44" i="9"/>
  <c r="BG43" i="9"/>
  <c r="BF43" i="9"/>
  <c r="BE43" i="9"/>
  <c r="BA43" i="9"/>
  <c r="AR43" i="9"/>
  <c r="AP43" i="9"/>
  <c r="AL43" i="9"/>
  <c r="AE43" i="9"/>
  <c r="AG43" i="9" s="1"/>
  <c r="AI43" i="9" s="1"/>
  <c r="I43" i="9"/>
  <c r="BG42" i="9"/>
  <c r="BF42" i="9"/>
  <c r="BE42" i="9"/>
  <c r="BA42" i="9"/>
  <c r="AR42" i="9"/>
  <c r="AP42" i="9"/>
  <c r="AL42" i="9"/>
  <c r="AE42" i="9"/>
  <c r="AG42" i="9" s="1"/>
  <c r="AI42" i="9" s="1"/>
  <c r="I42" i="9"/>
  <c r="BG41" i="9"/>
  <c r="BF41" i="9"/>
  <c r="BE41" i="9"/>
  <c r="BA41" i="9"/>
  <c r="AR41" i="9"/>
  <c r="AP41" i="9"/>
  <c r="AL41" i="9"/>
  <c r="AE41" i="9"/>
  <c r="AG41" i="9" s="1"/>
  <c r="AI41" i="9" s="1"/>
  <c r="I41" i="9"/>
  <c r="BG40" i="9"/>
  <c r="BF40" i="9"/>
  <c r="BE40" i="9"/>
  <c r="BA40" i="9"/>
  <c r="AR40" i="9"/>
  <c r="AP40" i="9"/>
  <c r="AL40" i="9"/>
  <c r="AE40" i="9"/>
  <c r="AG40" i="9" s="1"/>
  <c r="I40" i="9"/>
  <c r="BG39" i="9"/>
  <c r="BF39" i="9"/>
  <c r="BE39" i="9"/>
  <c r="BA39" i="9"/>
  <c r="AR39" i="9"/>
  <c r="AP39" i="9"/>
  <c r="AL39" i="9"/>
  <c r="AE39" i="9"/>
  <c r="AG39" i="9" s="1"/>
  <c r="I39" i="9"/>
  <c r="BG38" i="9"/>
  <c r="BF38" i="9"/>
  <c r="BE38" i="9"/>
  <c r="BA38" i="9"/>
  <c r="AR38" i="9"/>
  <c r="AP38" i="9"/>
  <c r="AL38" i="9"/>
  <c r="AE38" i="9"/>
  <c r="AG38" i="9" s="1"/>
  <c r="I38" i="9"/>
  <c r="BG37" i="9"/>
  <c r="BF37" i="9"/>
  <c r="BE37" i="9"/>
  <c r="BA37" i="9"/>
  <c r="AR37" i="9"/>
  <c r="AP37" i="9"/>
  <c r="AL37" i="9"/>
  <c r="AE37" i="9"/>
  <c r="AG37" i="9" s="1"/>
  <c r="I37" i="9"/>
  <c r="BG36" i="9"/>
  <c r="BF36" i="9"/>
  <c r="BE36" i="9"/>
  <c r="BA36" i="9"/>
  <c r="AR36" i="9"/>
  <c r="AP36" i="9"/>
  <c r="AL36" i="9"/>
  <c r="AE36" i="9"/>
  <c r="AG36" i="9" s="1"/>
  <c r="AI36" i="9" s="1"/>
  <c r="BO35" i="9"/>
  <c r="AY35" i="9" s="1"/>
  <c r="AR35" i="9" s="1"/>
  <c r="BG35" i="9"/>
  <c r="BF35" i="9"/>
  <c r="AL35" i="9"/>
  <c r="BO34" i="9"/>
  <c r="AY34" i="9" s="1"/>
  <c r="AR34" i="9" s="1"/>
  <c r="BG34" i="9"/>
  <c r="BF34" i="9"/>
  <c r="AL34" i="9"/>
  <c r="AE34" i="9"/>
  <c r="AG34" i="9" s="1"/>
  <c r="AI34" i="9" s="1"/>
  <c r="BO33" i="9"/>
  <c r="AY33" i="9" s="1"/>
  <c r="AR33" i="9" s="1"/>
  <c r="BG33" i="9"/>
  <c r="BF33" i="9"/>
  <c r="AL33" i="9"/>
  <c r="AE33" i="9"/>
  <c r="AG33" i="9" s="1"/>
  <c r="AI33" i="9" s="1"/>
  <c r="BO32" i="9"/>
  <c r="AY32" i="9" s="1"/>
  <c r="BG32" i="9"/>
  <c r="BF32" i="9"/>
  <c r="AL32" i="9"/>
  <c r="AE32" i="9"/>
  <c r="AG32" i="9" s="1"/>
  <c r="AI32" i="9" s="1"/>
  <c r="BO31" i="9"/>
  <c r="AY31" i="9" s="1"/>
  <c r="BA31" i="9" s="1"/>
  <c r="BG31" i="9"/>
  <c r="BF31" i="9"/>
  <c r="AL31" i="9"/>
  <c r="AE31" i="9"/>
  <c r="AG31" i="9" s="1"/>
  <c r="AI31" i="9" s="1"/>
  <c r="BO30" i="9"/>
  <c r="AY30" i="9" s="1"/>
  <c r="BG30" i="9"/>
  <c r="BF30" i="9"/>
  <c r="AL30" i="9"/>
  <c r="AE30" i="9"/>
  <c r="AG30" i="9" s="1"/>
  <c r="AI30" i="9" s="1"/>
  <c r="BO29" i="9"/>
  <c r="AY29" i="9" s="1"/>
  <c r="BG29" i="9"/>
  <c r="BF29" i="9"/>
  <c r="AL29" i="9"/>
  <c r="AE29" i="9"/>
  <c r="AG29" i="9" s="1"/>
  <c r="AI29" i="9" s="1"/>
  <c r="BO28" i="9"/>
  <c r="AY28" i="9" s="1"/>
  <c r="BA28" i="9" s="1"/>
  <c r="BG28" i="9"/>
  <c r="BF28" i="9"/>
  <c r="AL28" i="9"/>
  <c r="AE28" i="9"/>
  <c r="AG28" i="9" s="1"/>
  <c r="AI28" i="9" s="1"/>
  <c r="BO27" i="9"/>
  <c r="AY27" i="9" s="1"/>
  <c r="BE27" i="9" s="1"/>
  <c r="BG27" i="9"/>
  <c r="BF27" i="9"/>
  <c r="AL27" i="9"/>
  <c r="AE27" i="9"/>
  <c r="AG27" i="9" s="1"/>
  <c r="AI27" i="9" s="1"/>
  <c r="BO26" i="9"/>
  <c r="AY26" i="9" s="1"/>
  <c r="BG26" i="9"/>
  <c r="BF26" i="9"/>
  <c r="AL26" i="9"/>
  <c r="AE26" i="9"/>
  <c r="AG26" i="9" s="1"/>
  <c r="AI26" i="9" s="1"/>
  <c r="BO25" i="9"/>
  <c r="AY25" i="9" s="1"/>
  <c r="BG25" i="9"/>
  <c r="BF25" i="9"/>
  <c r="AL25" i="9"/>
  <c r="AE25" i="9"/>
  <c r="AG25" i="9" s="1"/>
  <c r="BO24" i="9"/>
  <c r="AY24" i="9" s="1"/>
  <c r="BE24" i="9" s="1"/>
  <c r="BG24" i="9"/>
  <c r="BF24" i="9"/>
  <c r="AL24" i="9"/>
  <c r="AE24" i="9"/>
  <c r="AG24" i="9" s="1"/>
  <c r="BO23" i="9"/>
  <c r="AY23" i="9" s="1"/>
  <c r="BG23" i="9"/>
  <c r="BF23" i="9"/>
  <c r="AL23" i="9"/>
  <c r="AE23" i="9"/>
  <c r="AG23" i="9" s="1"/>
  <c r="BO22" i="9"/>
  <c r="AY22" i="9" s="1"/>
  <c r="BG22" i="9"/>
  <c r="BF22" i="9"/>
  <c r="AL22" i="9"/>
  <c r="AE22" i="9"/>
  <c r="AG22" i="9" s="1"/>
  <c r="BO21" i="9"/>
  <c r="AY21" i="9" s="1"/>
  <c r="BA21" i="9" s="1"/>
  <c r="BG21" i="9"/>
  <c r="BF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I20" i="9"/>
  <c r="BG19" i="9"/>
  <c r="BF19" i="9"/>
  <c r="BE19" i="9"/>
  <c r="BA19" i="9"/>
  <c r="AR19" i="9"/>
  <c r="AP19" i="9"/>
  <c r="AL19" i="9"/>
  <c r="AE19" i="9"/>
  <c r="AG19" i="9" s="1"/>
  <c r="AI19" i="9" s="1"/>
  <c r="I19" i="9"/>
  <c r="BG18" i="9"/>
  <c r="BF18" i="9"/>
  <c r="BE18" i="9"/>
  <c r="BA18" i="9"/>
  <c r="AR18" i="9"/>
  <c r="AP18" i="9"/>
  <c r="AL18" i="9"/>
  <c r="AE18" i="9"/>
  <c r="AG18" i="9" s="1"/>
  <c r="AI18" i="9" s="1"/>
  <c r="I18" i="9"/>
  <c r="BG17" i="9"/>
  <c r="BF17" i="9"/>
  <c r="BE17" i="9"/>
  <c r="BA17" i="9"/>
  <c r="AR17" i="9"/>
  <c r="AP17" i="9"/>
  <c r="AL17" i="9"/>
  <c r="AE17" i="9"/>
  <c r="AG17" i="9" s="1"/>
  <c r="AI17" i="9" s="1"/>
  <c r="I17" i="9"/>
  <c r="BG16" i="9"/>
  <c r="BF16" i="9"/>
  <c r="BE16" i="9"/>
  <c r="BA16" i="9"/>
  <c r="AR16" i="9"/>
  <c r="AP16" i="9"/>
  <c r="AL16" i="9"/>
  <c r="AE16" i="9"/>
  <c r="AG16" i="9" s="1"/>
  <c r="I16" i="9"/>
  <c r="BG15" i="9"/>
  <c r="BF15" i="9"/>
  <c r="BE15" i="9"/>
  <c r="BA15" i="9"/>
  <c r="AR15" i="9"/>
  <c r="AP15" i="9"/>
  <c r="AL15" i="9"/>
  <c r="AE15" i="9"/>
  <c r="AG15" i="9" s="1"/>
  <c r="I15" i="9"/>
  <c r="BG14" i="9"/>
  <c r="BF14" i="9"/>
  <c r="BE14" i="9"/>
  <c r="BA14" i="9"/>
  <c r="AR14" i="9"/>
  <c r="AP14" i="9"/>
  <c r="AL14" i="9"/>
  <c r="AE14" i="9"/>
  <c r="AG14" i="9" s="1"/>
  <c r="I14" i="9"/>
  <c r="BG13" i="9"/>
  <c r="BF13" i="9"/>
  <c r="BE13" i="9"/>
  <c r="BA13" i="9"/>
  <c r="AR13" i="9"/>
  <c r="AP13" i="9"/>
  <c r="AL13" i="9"/>
  <c r="AE13" i="9"/>
  <c r="AG13" i="9" s="1"/>
  <c r="I13" i="9"/>
  <c r="BG12" i="9"/>
  <c r="BF12" i="9"/>
  <c r="BE12" i="9"/>
  <c r="BA12" i="9"/>
  <c r="AR12" i="9"/>
  <c r="AP12" i="9"/>
  <c r="AL12" i="9"/>
  <c r="AE12" i="9"/>
  <c r="AG12" i="9" s="1"/>
  <c r="AI12" i="9" s="1"/>
  <c r="BG11" i="9"/>
  <c r="BF11" i="9"/>
  <c r="BE11" i="9"/>
  <c r="BA11" i="9"/>
  <c r="AR11" i="9"/>
  <c r="AP11" i="9"/>
  <c r="AL11" i="9"/>
  <c r="AE11" i="9"/>
  <c r="AG11" i="9" s="1"/>
  <c r="AI11" i="9" s="1"/>
  <c r="BG10" i="9"/>
  <c r="BF10" i="9"/>
  <c r="BE10" i="9"/>
  <c r="BA10" i="9"/>
  <c r="AR10" i="9"/>
  <c r="AP10" i="9"/>
  <c r="AL10" i="9"/>
  <c r="AE10" i="9"/>
  <c r="AG10" i="9" s="1"/>
  <c r="AI10" i="9" s="1"/>
  <c r="BG9" i="9"/>
  <c r="BF9" i="9"/>
  <c r="BE9" i="9"/>
  <c r="BA9" i="9"/>
  <c r="AR9" i="9"/>
  <c r="AP9" i="9"/>
  <c r="AL9" i="9"/>
  <c r="AE9" i="9"/>
  <c r="AG9" i="9" s="1"/>
  <c r="AI9" i="9" s="1"/>
  <c r="BG8" i="9"/>
  <c r="BF8" i="9"/>
  <c r="BE8" i="9"/>
  <c r="BA8" i="9"/>
  <c r="AR8" i="9"/>
  <c r="AP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BG6" i="9"/>
  <c r="BF6" i="9"/>
  <c r="BE6" i="9"/>
  <c r="BA6" i="9"/>
  <c r="AR6" i="9"/>
  <c r="AP6" i="9"/>
  <c r="AL6" i="9"/>
  <c r="AE6" i="9"/>
  <c r="AG6" i="9" s="1"/>
  <c r="BG5" i="9"/>
  <c r="BF5" i="9"/>
  <c r="BE5" i="9"/>
  <c r="BA5" i="9"/>
  <c r="AR5" i="9"/>
  <c r="AP5" i="9"/>
  <c r="AL5" i="9"/>
  <c r="AE5" i="9"/>
  <c r="AG5" i="9" s="1"/>
  <c r="BG4" i="9"/>
  <c r="BF4" i="9"/>
  <c r="BE4" i="9"/>
  <c r="BA4" i="9"/>
  <c r="AR4" i="9"/>
  <c r="AP4" i="9"/>
  <c r="AL4" i="9"/>
  <c r="AE4" i="9"/>
  <c r="AG4" i="9" s="1"/>
  <c r="BG3" i="9"/>
  <c r="BF3" i="9"/>
  <c r="BE3" i="9"/>
  <c r="BA3" i="9"/>
  <c r="AR3" i="9"/>
  <c r="AP3" i="9"/>
  <c r="AL3" i="9"/>
  <c r="AE3" i="9"/>
  <c r="AG3" i="9" s="1"/>
  <c r="BG2" i="9"/>
  <c r="BF2" i="9"/>
  <c r="BE2" i="9"/>
  <c r="BA2" i="9"/>
  <c r="AR2" i="9"/>
  <c r="AP2" i="9"/>
  <c r="AL2" i="9"/>
  <c r="AE2" i="9"/>
  <c r="AG2" i="9" s="1"/>
  <c r="AI2" i="9" s="1"/>
  <c r="AV15" i="9" l="1"/>
  <c r="AV48" i="9"/>
  <c r="AM26" i="9"/>
  <c r="AN26" i="9" s="1"/>
  <c r="AM48" i="9"/>
  <c r="AN48" i="9" s="1"/>
  <c r="AV5" i="9"/>
  <c r="AV44" i="9"/>
  <c r="AM21" i="9"/>
  <c r="AN21" i="9" s="1"/>
  <c r="AP27" i="9"/>
  <c r="AM31" i="9"/>
  <c r="AN31" i="9" s="1"/>
  <c r="AM51" i="9"/>
  <c r="AN51" i="9" s="1"/>
  <c r="AV18" i="9"/>
  <c r="AM40" i="9"/>
  <c r="AN40" i="9" s="1"/>
  <c r="AV42" i="9"/>
  <c r="AV50" i="9"/>
  <c r="AV16" i="9"/>
  <c r="AV20" i="9"/>
  <c r="AM29" i="9"/>
  <c r="AN29" i="9" s="1"/>
  <c r="AV45" i="9"/>
  <c r="AV36" i="9"/>
  <c r="AV2" i="9"/>
  <c r="AV46" i="9"/>
  <c r="AM8" i="9"/>
  <c r="AN8" i="9" s="1"/>
  <c r="AV6" i="9"/>
  <c r="AV37" i="9"/>
  <c r="AM54" i="9"/>
  <c r="AN54" i="9" s="1"/>
  <c r="AV8" i="9"/>
  <c r="AM15" i="9"/>
  <c r="AN15" i="9" s="1"/>
  <c r="AM22" i="9"/>
  <c r="AN22" i="9" s="1"/>
  <c r="AM25" i="9"/>
  <c r="AN25" i="9" s="1"/>
  <c r="AV11" i="9"/>
  <c r="AV17" i="9"/>
  <c r="AM60" i="9"/>
  <c r="AN60" i="9" s="1"/>
  <c r="AM13" i="9"/>
  <c r="AN13" i="9" s="1"/>
  <c r="AM28" i="9"/>
  <c r="AN28" i="9" s="1"/>
  <c r="AM38" i="9"/>
  <c r="AN38" i="9" s="1"/>
  <c r="AR27" i="9"/>
  <c r="AV40" i="9"/>
  <c r="AM10" i="9"/>
  <c r="AN10" i="9" s="1"/>
  <c r="AM44" i="9"/>
  <c r="AN44" i="9" s="1"/>
  <c r="AM58" i="9"/>
  <c r="AN58" i="9" s="1"/>
  <c r="AV3" i="9"/>
  <c r="AV10" i="9"/>
  <c r="AM12" i="9"/>
  <c r="AN12" i="9" s="1"/>
  <c r="AV41" i="9"/>
  <c r="AM53" i="9"/>
  <c r="AN53" i="9" s="1"/>
  <c r="AV4" i="9"/>
  <c r="AV13" i="9"/>
  <c r="AV39" i="9"/>
  <c r="AR60" i="9"/>
  <c r="BA60" i="9"/>
  <c r="AP60" i="9"/>
  <c r="AM14" i="9"/>
  <c r="AN14" i="9" s="1"/>
  <c r="AM18" i="9"/>
  <c r="AN18" i="9" s="1"/>
  <c r="AM19" i="9"/>
  <c r="AN19" i="9" s="1"/>
  <c r="AR24" i="9"/>
  <c r="AP24" i="9"/>
  <c r="AM30" i="9"/>
  <c r="AN30" i="9" s="1"/>
  <c r="AR59" i="9"/>
  <c r="AP59" i="9"/>
  <c r="BA33" i="9"/>
  <c r="BE33" i="9"/>
  <c r="AP33" i="9"/>
  <c r="AV33" i="9" s="1"/>
  <c r="AV7" i="9"/>
  <c r="BA30" i="9"/>
  <c r="AP30" i="9"/>
  <c r="BE30" i="9"/>
  <c r="AV9" i="9"/>
  <c r="AV19" i="9"/>
  <c r="AV14" i="9"/>
  <c r="AM34" i="9"/>
  <c r="AN34" i="9" s="1"/>
  <c r="AR58" i="9"/>
  <c r="AP58" i="9"/>
  <c r="AM11" i="9"/>
  <c r="AN11" i="9" s="1"/>
  <c r="AV12" i="9"/>
  <c r="AR30" i="9"/>
  <c r="AM39" i="9"/>
  <c r="AN39" i="9" s="1"/>
  <c r="AM59" i="9"/>
  <c r="AN59" i="9" s="1"/>
  <c r="AE35" i="9"/>
  <c r="AG35" i="9" s="1"/>
  <c r="AI35" i="9" s="1"/>
  <c r="AV43" i="9"/>
  <c r="AM47" i="9"/>
  <c r="AN47" i="9" s="1"/>
  <c r="AM41" i="9"/>
  <c r="AN41" i="9" s="1"/>
  <c r="AM56" i="9"/>
  <c r="AN56" i="9" s="1"/>
  <c r="AV47" i="9"/>
  <c r="AV49" i="9"/>
  <c r="AM20" i="9"/>
  <c r="AN20" i="9" s="1"/>
  <c r="AR25" i="9"/>
  <c r="BE25" i="9"/>
  <c r="AP25" i="9"/>
  <c r="BA25" i="9"/>
  <c r="AM9" i="9"/>
  <c r="AN9" i="9" s="1"/>
  <c r="AR26" i="9"/>
  <c r="BE26" i="9"/>
  <c r="AP26" i="9"/>
  <c r="BA26" i="9"/>
  <c r="AM17" i="9"/>
  <c r="AN17" i="9" s="1"/>
  <c r="AR22" i="9"/>
  <c r="BE22" i="9"/>
  <c r="AP22" i="9"/>
  <c r="BA22" i="9"/>
  <c r="AR28" i="9"/>
  <c r="BE28" i="9"/>
  <c r="AP28" i="9"/>
  <c r="AR32" i="9"/>
  <c r="BA32" i="9"/>
  <c r="AP32" i="9"/>
  <c r="BE32" i="9"/>
  <c r="AR21" i="9"/>
  <c r="BE21" i="9"/>
  <c r="AP21" i="9"/>
  <c r="AM27" i="9"/>
  <c r="AN27" i="9" s="1"/>
  <c r="AR31" i="9"/>
  <c r="AP31" i="9"/>
  <c r="BE31" i="9"/>
  <c r="AM16" i="9"/>
  <c r="AN16" i="9" s="1"/>
  <c r="AR23" i="9"/>
  <c r="BE23" i="9"/>
  <c r="AP23" i="9"/>
  <c r="BA23" i="9"/>
  <c r="BA27" i="9"/>
  <c r="AM2" i="9"/>
  <c r="AN2" i="9" s="1"/>
  <c r="AM3" i="9"/>
  <c r="AN3" i="9" s="1"/>
  <c r="AM4" i="9"/>
  <c r="AN4" i="9" s="1"/>
  <c r="AM5" i="9"/>
  <c r="AN5" i="9" s="1"/>
  <c r="AM6" i="9"/>
  <c r="AN6" i="9" s="1"/>
  <c r="AM7" i="9"/>
  <c r="AN7" i="9" s="1"/>
  <c r="AM23" i="9"/>
  <c r="AN23" i="9" s="1"/>
  <c r="BA24" i="9"/>
  <c r="AR29" i="9"/>
  <c r="BE29" i="9"/>
  <c r="AP29" i="9"/>
  <c r="BA29" i="9"/>
  <c r="AM49" i="9"/>
  <c r="AN49" i="9" s="1"/>
  <c r="AM35" i="9"/>
  <c r="AM43" i="9"/>
  <c r="AN43" i="9" s="1"/>
  <c r="AM37" i="9"/>
  <c r="AN37" i="9" s="1"/>
  <c r="AM24" i="9"/>
  <c r="AN24" i="9" s="1"/>
  <c r="AM32" i="9"/>
  <c r="AN32" i="9" s="1"/>
  <c r="AM33" i="9"/>
  <c r="AN33" i="9" s="1"/>
  <c r="BE34" i="9"/>
  <c r="AP34" i="9"/>
  <c r="AV34" i="9" s="1"/>
  <c r="AM45" i="9"/>
  <c r="AN45" i="9" s="1"/>
  <c r="BA34" i="9"/>
  <c r="BE35" i="9"/>
  <c r="AP35" i="9"/>
  <c r="AV35" i="9" s="1"/>
  <c r="BA35" i="9"/>
  <c r="AV38" i="9"/>
  <c r="BA55" i="9"/>
  <c r="BE55" i="9"/>
  <c r="AR55" i="9"/>
  <c r="AP55" i="9"/>
  <c r="AM36" i="9"/>
  <c r="AN36" i="9" s="1"/>
  <c r="AM42" i="9"/>
  <c r="AN42" i="9" s="1"/>
  <c r="AM46" i="9"/>
  <c r="AN46" i="9" s="1"/>
  <c r="AP52" i="9"/>
  <c r="AR52" i="9"/>
  <c r="AM50" i="9"/>
  <c r="AN50" i="9" s="1"/>
  <c r="AR57" i="9"/>
  <c r="BE57" i="9"/>
  <c r="AP57" i="9"/>
  <c r="BA57" i="9"/>
  <c r="AR51" i="9"/>
  <c r="BE51" i="9"/>
  <c r="AP51" i="9"/>
  <c r="BA51" i="9"/>
  <c r="BE58" i="9"/>
  <c r="BA58" i="9"/>
  <c r="BA59" i="9"/>
  <c r="BE59" i="9"/>
  <c r="AM52" i="9"/>
  <c r="AN52" i="9" s="1"/>
  <c r="AR54" i="9"/>
  <c r="BE54" i="9"/>
  <c r="AP54" i="9"/>
  <c r="BA54" i="9"/>
  <c r="BA52" i="9"/>
  <c r="AM55" i="9"/>
  <c r="AN55" i="9" s="1"/>
  <c r="AR56" i="9"/>
  <c r="BE56" i="9"/>
  <c r="AP56" i="9"/>
  <c r="AP53" i="9"/>
  <c r="BE53" i="9"/>
  <c r="AR53" i="9"/>
  <c r="AM57" i="9"/>
  <c r="AN57" i="9" s="1"/>
  <c r="BE60" i="9"/>
  <c r="AW18" i="9" l="1"/>
  <c r="BD18" i="9" s="1"/>
  <c r="AW37" i="9"/>
  <c r="BD37" i="9" s="1"/>
  <c r="AW36" i="9"/>
  <c r="BD36" i="9" s="1"/>
  <c r="AW46" i="9"/>
  <c r="BD46" i="9" s="1"/>
  <c r="AW48" i="9"/>
  <c r="AX48" i="9" s="1"/>
  <c r="AW15" i="9"/>
  <c r="BD15" i="9" s="1"/>
  <c r="AW43" i="9"/>
  <c r="BD43" i="9" s="1"/>
  <c r="AV24" i="9"/>
  <c r="AW24" i="9" s="1"/>
  <c r="AX24" i="9" s="1"/>
  <c r="AW5" i="9"/>
  <c r="BD5" i="9" s="1"/>
  <c r="AW44" i="9"/>
  <c r="AX44" i="9" s="1"/>
  <c r="AW42" i="9"/>
  <c r="BD42" i="9" s="1"/>
  <c r="AW40" i="9"/>
  <c r="BD40" i="9" s="1"/>
  <c r="AV27" i="9"/>
  <c r="AW27" i="9" s="1"/>
  <c r="BD27" i="9" s="1"/>
  <c r="AW17" i="9"/>
  <c r="AX17" i="9" s="1"/>
  <c r="AW20" i="9"/>
  <c r="AX20" i="9" s="1"/>
  <c r="AW4" i="9"/>
  <c r="BD4" i="9" s="1"/>
  <c r="AW16" i="9"/>
  <c r="BD16" i="9" s="1"/>
  <c r="AW11" i="9"/>
  <c r="BD11" i="9" s="1"/>
  <c r="AW10" i="9"/>
  <c r="AX10" i="9" s="1"/>
  <c r="AW45" i="9"/>
  <c r="BD45" i="9" s="1"/>
  <c r="AW39" i="9"/>
  <c r="AX39" i="9" s="1"/>
  <c r="AW50" i="9"/>
  <c r="AX50" i="9" s="1"/>
  <c r="AV60" i="9"/>
  <c r="AW60" i="9" s="1"/>
  <c r="AW3" i="9"/>
  <c r="BD3" i="9" s="1"/>
  <c r="AW2" i="9"/>
  <c r="BD2" i="9" s="1"/>
  <c r="AV55" i="9"/>
  <c r="AW55" i="9" s="1"/>
  <c r="BD55" i="9" s="1"/>
  <c r="AW13" i="9"/>
  <c r="AX13" i="9" s="1"/>
  <c r="AW19" i="9"/>
  <c r="BD19" i="9" s="1"/>
  <c r="AW49" i="9"/>
  <c r="BD49" i="9" s="1"/>
  <c r="AW7" i="9"/>
  <c r="BD7" i="9" s="1"/>
  <c r="AW41" i="9"/>
  <c r="BD41" i="9" s="1"/>
  <c r="AW14" i="9"/>
  <c r="AX14" i="9" s="1"/>
  <c r="AW8" i="9"/>
  <c r="AW38" i="9"/>
  <c r="BD38" i="9" s="1"/>
  <c r="AV54" i="9"/>
  <c r="AW54" i="9" s="1"/>
  <c r="BD54" i="9" s="1"/>
  <c r="AW33" i="9"/>
  <c r="AX33" i="9" s="1"/>
  <c r="AW6" i="9"/>
  <c r="BD6" i="9" s="1"/>
  <c r="AV25" i="9"/>
  <c r="AW25" i="9" s="1"/>
  <c r="AX25" i="9" s="1"/>
  <c r="AV22" i="9"/>
  <c r="AW22" i="9" s="1"/>
  <c r="BD22" i="9" s="1"/>
  <c r="AV56" i="9"/>
  <c r="AW56" i="9" s="1"/>
  <c r="AX56" i="9" s="1"/>
  <c r="AW12" i="9"/>
  <c r="AX12" i="9" s="1"/>
  <c r="AN35" i="9"/>
  <c r="AW35" i="9" s="1"/>
  <c r="AX35" i="9" s="1"/>
  <c r="AV23" i="9"/>
  <c r="AW23" i="9" s="1"/>
  <c r="AV32" i="9"/>
  <c r="AW32" i="9" s="1"/>
  <c r="AV52" i="9"/>
  <c r="AW52" i="9" s="1"/>
  <c r="AW9" i="9"/>
  <c r="AX9" i="9" s="1"/>
  <c r="AV58" i="9"/>
  <c r="AW58" i="9" s="1"/>
  <c r="AW47" i="9"/>
  <c r="BD47" i="9" s="1"/>
  <c r="AV59" i="9"/>
  <c r="AW59" i="9" s="1"/>
  <c r="BD59" i="9" s="1"/>
  <c r="AV53" i="9"/>
  <c r="AW53" i="9" s="1"/>
  <c r="BD53" i="9" s="1"/>
  <c r="AV30" i="9"/>
  <c r="AW30" i="9" s="1"/>
  <c r="AV51" i="9"/>
  <c r="AW51" i="9" s="1"/>
  <c r="BD51" i="9" s="1"/>
  <c r="AV29" i="9"/>
  <c r="AW29" i="9" s="1"/>
  <c r="AV31" i="9"/>
  <c r="AW31" i="9" s="1"/>
  <c r="AX31" i="9" s="1"/>
  <c r="AX37" i="9"/>
  <c r="AV57" i="9"/>
  <c r="AW57" i="9" s="1"/>
  <c r="AV28" i="9"/>
  <c r="AW28" i="9" s="1"/>
  <c r="AV26" i="9"/>
  <c r="AW26" i="9" s="1"/>
  <c r="AV21" i="9"/>
  <c r="AW21" i="9" s="1"/>
  <c r="AW34" i="9"/>
  <c r="BE63" i="9"/>
  <c r="AX18" i="9" l="1"/>
  <c r="BD48" i="9"/>
  <c r="AX15" i="9"/>
  <c r="AX36" i="9"/>
  <c r="AX41" i="9"/>
  <c r="AX46" i="9"/>
  <c r="BD50" i="9"/>
  <c r="AX11" i="9"/>
  <c r="AX43" i="9"/>
  <c r="BD9" i="9"/>
  <c r="BD44" i="9"/>
  <c r="BD17" i="9"/>
  <c r="AX40" i="9"/>
  <c r="BD10" i="9"/>
  <c r="BD20" i="9"/>
  <c r="BD14" i="9"/>
  <c r="AX16" i="9"/>
  <c r="AX5" i="9"/>
  <c r="AX42" i="9"/>
  <c r="AX55" i="9"/>
  <c r="AX3" i="9"/>
  <c r="BD13" i="9"/>
  <c r="AX19" i="9"/>
  <c r="AX4" i="9"/>
  <c r="BD25" i="9"/>
  <c r="BD39" i="9"/>
  <c r="AX7" i="9"/>
  <c r="BD33" i="9"/>
  <c r="AX54" i="9"/>
  <c r="AX6" i="9"/>
  <c r="AX45" i="9"/>
  <c r="AX38" i="9"/>
  <c r="BD35" i="9"/>
  <c r="BD8" i="9"/>
  <c r="AX8" i="9"/>
  <c r="AX49" i="9"/>
  <c r="AX22" i="9"/>
  <c r="AX2" i="9"/>
  <c r="AX27" i="9"/>
  <c r="BD24" i="9"/>
  <c r="BD32" i="9"/>
  <c r="AX32" i="9"/>
  <c r="BD56" i="9"/>
  <c r="AX53" i="9"/>
  <c r="BD31" i="9"/>
  <c r="AX47" i="9"/>
  <c r="BD12" i="9"/>
  <c r="AX59" i="9"/>
  <c r="BD58" i="9"/>
  <c r="AX58" i="9"/>
  <c r="AX30" i="9"/>
  <c r="BD30" i="9"/>
  <c r="AX51" i="9"/>
  <c r="BD60" i="9"/>
  <c r="AX60" i="9"/>
  <c r="BD29" i="9"/>
  <c r="AX29" i="9"/>
  <c r="AX34" i="9"/>
  <c r="BD34" i="9"/>
  <c r="BD28" i="9"/>
  <c r="AX28" i="9"/>
  <c r="BD57" i="9"/>
  <c r="AX57" i="9"/>
  <c r="BD26" i="9"/>
  <c r="AX26" i="9"/>
  <c r="BD23" i="9"/>
  <c r="AX23" i="9"/>
  <c r="BD21" i="9"/>
  <c r="AX21" i="9"/>
  <c r="BD52" i="9"/>
  <c r="AX52" i="9"/>
  <c r="BD63" i="9" l="1"/>
  <c r="AX6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tc={86BDE870-8091-462E-9E21-498C5AEEE90B}</author>
    <author>tc={6B984029-693A-4663-AA97-1CBA6CC23404}</author>
    <author>tc={EEB1E9D1-6C8A-42FB-8002-961428EC2976}</author>
    <author>tc={DC3D104E-2761-4FAE-ADD4-7C1D2FA7609F}</author>
  </authors>
  <commentList>
    <comment ref="AE1" authorId="0" shapeId="0" xr:uid="{E272596A-A1C1-4E7A-B345-456CAFCAE4C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4224D771-1B82-4DA5-97FD-23EE7DC5361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5BCAF09F-7153-4817-B0BF-9583E946BCC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AC38CA53-2BFA-4503-8E56-523E51C5D8B2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2BEFD152-466D-46BE-8BA5-CF6E793DDBD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365F3D4-EDFF-412A-848F-E7E179020A8E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78019342-F67C-4966-938E-D870EB32ECF4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5D5471C4-BB79-4470-900C-8FADF48768FA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7E3522FD-D951-48F1-8877-EB6AF7E6D436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6EBDD036-4CB8-4BFD-909C-7D1E195DA6A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FFD5AA31-4AAF-4089-A1DB-2B7C59202A86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9B4EE182-FB06-4B55-B1F9-DC970C50722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7EABB909-8C92-4E75-B976-65538C7DDFDA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EBA98608-0664-4B33-80D7-536210CAC412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F62B8B8-15D7-4468-B353-7368685F6789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76039DE-54AE-4F97-85E0-C7B8D63C6902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I26" authorId="1" shapeId="0" xr:uid="{86BDE870-8091-462E-9E21-498C5AEEE90B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 hole org &amp; tray 写反了（对比之前的），已更正</t>
        </r>
      </text>
    </comment>
    <comment ref="T52" authorId="2" shapeId="0" xr:uid="{6B984029-693A-4663-AA97-1CBA6CC23404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1.5</t>
        </r>
      </text>
    </comment>
    <comment ref="T56" authorId="3" shapeId="0" xr:uid="{EEB1E9D1-6C8A-42FB-8002-961428EC2976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2.8</t>
        </r>
      </text>
    </comment>
    <comment ref="T60" authorId="4" shapeId="0" xr:uid="{DC3D104E-2761-4FAE-ADD4-7C1D2FA7609F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3.88</t>
        </r>
      </text>
    </comment>
  </commentList>
</comments>
</file>

<file path=xl/sharedStrings.xml><?xml version="1.0" encoding="utf-8"?>
<sst xmlns="http://schemas.openxmlformats.org/spreadsheetml/2006/main" count="1017" uniqueCount="242">
  <si>
    <t>Brand</t>
  </si>
  <si>
    <t>Package Type</t>
  </si>
  <si>
    <t>Licensor</t>
  </si>
  <si>
    <t>China</t>
  </si>
  <si>
    <t>Normal</t>
  </si>
  <si>
    <t>Natori 7%</t>
  </si>
  <si>
    <t>N Natori 5%</t>
  </si>
  <si>
    <t>Hampton Hill</t>
  </si>
  <si>
    <t>N Natori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</si>
  <si>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</si>
  <si>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</si>
  <si>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</si>
  <si>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</si>
  <si>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</si>
  <si>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</si>
  <si>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</si>
  <si>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</si>
  <si>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</si>
  <si>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</si>
  <si>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</si>
  <si>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</si>
  <si>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</si>
  <si>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</si>
  <si>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</si>
  <si>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</si>
  <si>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</si>
  <si>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</si>
  <si>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</si>
  <si>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</si>
  <si>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</si>
  <si>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</si>
  <si>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</si>
  <si>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</si>
  <si>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</si>
  <si>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</si>
  <si>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</si>
  <si>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</si>
  <si>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</si>
  <si>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</si>
  <si>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</si>
  <si>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</si>
  <si>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</si>
  <si>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</si>
  <si>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</si>
  <si>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</si>
  <si>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</si>
  <si>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</si>
  <si>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</si>
  <si>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</si>
  <si>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</si>
  <si>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</si>
  <si>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</si>
  <si>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</si>
  <si>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</si>
  <si>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</si>
  <si>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</si>
  <si>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</si>
  <si>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</si>
  <si>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</si>
  <si>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</si>
  <si>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</si>
  <si>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</si>
  <si>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</si>
  <si>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</si>
  <si>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</si>
  <si>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</si>
  <si>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</si>
  <si>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</si>
  <si>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</si>
  <si>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Tray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</si>
  <si>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</si>
  <si>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</si>
  <si>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</si>
  <si>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</si>
  <si>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</si>
  <si>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</si>
  <si>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</si>
  <si>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</si>
  <si>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3x3x7.9"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</si>
  <si>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</si>
  <si>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</si>
  <si>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</si>
  <si>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</si>
  <si>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</si>
  <si>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</si>
  <si>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</si>
  <si>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</si>
  <si>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</si>
  <si>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</si>
  <si>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</si>
  <si>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</si>
  <si>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</si>
  <si>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</si>
  <si>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Resin Mirror</t>
  </si>
  <si>
    <t>5x5x10.5"</t>
  </si>
  <si>
    <t>Resin Lotion Pump(w/chrome stainless steel pump )</t>
  </si>
  <si>
    <t>Resin Cotton jar</t>
  </si>
  <si>
    <t>Resin Lotion Pump(w/soft touch matte stainless steel pump )</t>
  </si>
  <si>
    <t>Resin debossed with soft touch/matte</t>
  </si>
  <si>
    <t>3.54x2.17x7.5"</t>
  </si>
  <si>
    <t>Rose smoke</t>
    <phoneticPr fontId="4" type="noConversion"/>
  </si>
  <si>
    <r>
      <t xml:space="preserve">2 pcs LP+1 pcs TBH+1 pc TUM+1 pc SD+1pc CJ+1pc Tray+1pc 3 ORG with tray+1pc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</si>
  <si>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4.25x2.24x4.45"</t>
  </si>
  <si>
    <t>5.5x3.94x1.3"</t>
  </si>
  <si>
    <t>3.94x3.94x4.13"</t>
  </si>
  <si>
    <t>10x5.5x1.3"</t>
  </si>
  <si>
    <t>Resin 3 Hole Organizer</t>
  </si>
  <si>
    <t>7.48x6.22x3.94"</t>
  </si>
  <si>
    <t>Natori</t>
    <phoneticPr fontId="4" type="noConversion"/>
  </si>
  <si>
    <t>S-HZML</t>
    <phoneticPr fontId="4" type="noConversion"/>
  </si>
  <si>
    <t>Resin Toothbrush holder</t>
    <phoneticPr fontId="4" type="noConversion"/>
  </si>
  <si>
    <t>Resin Tumbler</t>
    <phoneticPr fontId="4" type="noConversion"/>
  </si>
  <si>
    <t>Resin Soap dish</t>
    <phoneticPr fontId="4" type="noConversion"/>
  </si>
  <si>
    <t>Resin Tray</t>
    <phoneticPr fontId="4" type="noConversion"/>
  </si>
  <si>
    <t>Resin Wastebasket</t>
    <phoneticPr fontId="4" type="noConversion"/>
  </si>
  <si>
    <t>Resin Towel Holder</t>
    <phoneticPr fontId="4" type="noConversion"/>
  </si>
  <si>
    <t>Resin Bowl Brush</t>
    <phoneticPr fontId="4" type="noConversion"/>
  </si>
  <si>
    <t>4x4x14.7"</t>
  </si>
  <si>
    <t>matte black</t>
  </si>
  <si>
    <t xml:space="preserve">Charlie </t>
  </si>
  <si>
    <r>
      <t>Resin Lotion Pump(</t>
    </r>
    <r>
      <rPr>
        <sz val="11"/>
        <color rgb="FFFF0000"/>
        <rFont val="Calibri"/>
        <family val="2"/>
      </rPr>
      <t>gold</t>
    </r>
    <r>
      <rPr>
        <sz val="11"/>
        <rFont val="Calibri"/>
        <family val="2"/>
      </rPr>
      <t xml:space="preserve">  stainless steel pump )</t>
    </r>
  </si>
  <si>
    <t>sand+iron</t>
    <phoneticPr fontId="4" type="noConversion"/>
  </si>
  <si>
    <t>3x3x7.75"</t>
  </si>
  <si>
    <t>Black/Gold</t>
    <phoneticPr fontId="4" type="noConversion"/>
  </si>
  <si>
    <r>
      <t>2 pcs LP+1 pcs TBH+1 pc TUM+1 pc SD+1pc CJ+1pc Tray+1pc TC+1pc Towel+1pcBBH+1pc WB,</t>
    </r>
    <r>
      <rPr>
        <sz val="11"/>
        <rFont val="黑体"/>
        <family val="3"/>
        <charset val="134"/>
      </rPr>
      <t>混装入外箱</t>
    </r>
  </si>
  <si>
    <t>S-DGDH</t>
  </si>
  <si>
    <t>3x3x4.5"</t>
  </si>
  <si>
    <t>4.5x2.5x4.2"</t>
  </si>
  <si>
    <t>5.2x4x1"</t>
  </si>
  <si>
    <t>Resin Cotton jar</t>
    <phoneticPr fontId="4" type="noConversion"/>
  </si>
  <si>
    <t>4x4x4.125"</t>
  </si>
  <si>
    <t>sand</t>
  </si>
  <si>
    <t>4x4x14.5"</t>
  </si>
  <si>
    <t>Resin Tissue cover</t>
    <phoneticPr fontId="4" type="noConversion"/>
  </si>
  <si>
    <t>5.9x5.9x6"</t>
  </si>
  <si>
    <t>Murphy</t>
  </si>
  <si>
    <t>Resin Lotion Pump(w/stainless steel matte black pump)</t>
  </si>
  <si>
    <t>Resin embossed/
matte black</t>
  </si>
  <si>
    <r>
      <t xml:space="preserve">2 pcs LP+1 pc TBH+1 pc TUM+1 pc SD+1pc CJ+1pc 2 ORG+1pc Tray+1pc TC+1pc WB+1pc BB+lpc Shampoo+1pc Conditioner+1pc Body wash+1pc Towel Bar+1pc Mirror 
</t>
    </r>
    <r>
      <rPr>
        <sz val="11"/>
        <color rgb="FFFF0000"/>
        <rFont val="Calibri"/>
        <family val="2"/>
      </rPr>
      <t>16pcs</t>
    </r>
    <r>
      <rPr>
        <sz val="11"/>
        <color rgb="FFFF0000"/>
        <rFont val="宋体"/>
        <family val="3"/>
        <charset val="134"/>
      </rPr>
      <t>混装入外箱</t>
    </r>
    <r>
      <rPr>
        <sz val="11"/>
        <rFont val="宋体"/>
        <family val="3"/>
        <charset val="134"/>
      </rPr>
      <t>，镜子和毛巾束入保利龙装一个内盒</t>
    </r>
  </si>
  <si>
    <t>4.13x2.24x4.45"</t>
  </si>
  <si>
    <t>5.51x3.94x1"</t>
  </si>
  <si>
    <t>4x4x4.68"</t>
  </si>
  <si>
    <t>10x5.51x1"</t>
  </si>
  <si>
    <t>5.91x3.07x3.94"</t>
  </si>
  <si>
    <t>5.75x5.75x5.91"</t>
  </si>
  <si>
    <t>Resin Shampoo Pump(w/stainless steel matte black pump)</t>
  </si>
  <si>
    <t>3.25x3.25x9.5"</t>
  </si>
  <si>
    <t>Resin Conditioner Pump(w/stainless steel matte black pump)</t>
  </si>
  <si>
    <t>Resin Body wash Pump(w/stainless steel matte black pump)</t>
  </si>
  <si>
    <t>Bailey</t>
  </si>
  <si>
    <r>
      <t>Resin Lotion Pump(w/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stainless steel pump )</t>
    </r>
  </si>
  <si>
    <t>3x3x8.1"</t>
  </si>
  <si>
    <t>glossy black</t>
    <phoneticPr fontId="4" type="noConversion"/>
  </si>
  <si>
    <r>
      <t>2 pcs LP+1 pcs TBH+1 pc TUM+1 pc SD+1pc CJ+1pc Tray+1pc TC+1pc Towel+1pcMirror+1pcBBH+1pc WB,</t>
    </r>
    <r>
      <rPr>
        <sz val="11"/>
        <rFont val="黑体"/>
        <family val="3"/>
        <charset val="134"/>
      </rPr>
      <t>混装入外箱</t>
    </r>
  </si>
  <si>
    <t>4.25x2.5x4.5"</t>
  </si>
  <si>
    <t>5.5x3.75x1"</t>
  </si>
  <si>
    <t>4x4x4.8"</t>
  </si>
  <si>
    <t>5.75x5.75x5.75"</t>
  </si>
  <si>
    <t>Resin Mirror(w/iron)</t>
    <phoneticPr fontId="4" type="noConversion"/>
  </si>
  <si>
    <t>sand</t>
    <phoneticPr fontId="4" type="noConversion"/>
  </si>
  <si>
    <t>marble</t>
  </si>
  <si>
    <t>Juliet</t>
  </si>
  <si>
    <t xml:space="preserve">Marbled sand </t>
  </si>
  <si>
    <t>white marble</t>
    <phoneticPr fontId="4" type="noConversion"/>
  </si>
  <si>
    <t>3.94x3.94x4.8"</t>
  </si>
  <si>
    <t>Hampton Hill</t>
    <phoneticPr fontId="4" type="noConversion"/>
  </si>
  <si>
    <t xml:space="preserve">Marbled </t>
  </si>
  <si>
    <t>Resin Towel bar(w/iron)</t>
    <phoneticPr fontId="4" type="noConversion"/>
  </si>
  <si>
    <t>Ketchum–Diatom marbled</t>
  </si>
  <si>
    <t>Diatom debossed+marbled/matte</t>
  </si>
  <si>
    <r>
      <t xml:space="preserve">2 pcs LP+1 pc TBH+1 pc TUM+1 pc SD+1pc CJ +1pc Tray+1pc 2 ORG+1pc TC+1pc WB+1pc BB
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</si>
  <si>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4.13x2.14x4.45"</t>
  </si>
  <si>
    <t>30% Tariff</t>
  </si>
  <si>
    <t>30% Tariff Price</t>
  </si>
  <si>
    <t>Original Duty</t>
  </si>
  <si>
    <t xml:space="preserve">3924.10.4000 </t>
  </si>
  <si>
    <t>3924.90.5650</t>
  </si>
  <si>
    <t>LC 11</t>
  </si>
  <si>
    <t xml:space="preserve">LC11 </t>
  </si>
  <si>
    <t>Flora</t>
  </si>
  <si>
    <t>May '25 POE</t>
  </si>
  <si>
    <t>Lambert</t>
  </si>
  <si>
    <t>No Tariff Price</t>
  </si>
  <si>
    <t xml:space="preserve">LC9 </t>
  </si>
  <si>
    <t>15% PRICE INCREASE</t>
  </si>
  <si>
    <t>JLA Home</t>
    <phoneticPr fontId="25" type="noConversion"/>
  </si>
  <si>
    <t>Resin Lotion Pump</t>
    <phoneticPr fontId="25" type="noConversion"/>
  </si>
  <si>
    <t>Resin Shampoo Pump</t>
    <phoneticPr fontId="25" type="noConversion"/>
  </si>
  <si>
    <t>Resin Conditioner Pump</t>
    <phoneticPr fontId="25" type="noConversion"/>
  </si>
  <si>
    <t>Resin Body wash Pump</t>
    <phoneticPr fontId="25" type="noConversion"/>
  </si>
  <si>
    <t>HG71-4975</t>
  </si>
  <si>
    <t>HG71-4976</t>
  </si>
  <si>
    <t>HG71-4977</t>
  </si>
  <si>
    <t>HG71-4978</t>
  </si>
  <si>
    <t>HG71-4979</t>
  </si>
  <si>
    <t>HG71-4980</t>
  </si>
  <si>
    <t>HG71-4981</t>
  </si>
  <si>
    <t>HG71-4982</t>
  </si>
  <si>
    <t>HG71-4983</t>
  </si>
  <si>
    <t>HG71-4984</t>
  </si>
  <si>
    <t>NA71-3364</t>
  </si>
  <si>
    <t>NA71-3365</t>
  </si>
  <si>
    <t>NA71-3366</t>
  </si>
  <si>
    <t>NA71-3367</t>
  </si>
  <si>
    <t>NA71-3368</t>
  </si>
  <si>
    <t>NA71-3369</t>
  </si>
  <si>
    <t>NA71-3370</t>
  </si>
  <si>
    <t>NA71-3371</t>
  </si>
  <si>
    <t>NA71-3372</t>
  </si>
  <si>
    <t>NN71-0317</t>
    <phoneticPr fontId="25" type="noConversion"/>
  </si>
  <si>
    <t>NN71-0318</t>
  </si>
  <si>
    <t>NN71-0319</t>
  </si>
  <si>
    <t>NN71-0320</t>
  </si>
  <si>
    <t>NN71-0321</t>
  </si>
  <si>
    <t>NN71-0322</t>
  </si>
  <si>
    <t>NN71-0323</t>
  </si>
  <si>
    <t>NN71-0324</t>
  </si>
  <si>
    <t>NN71-0325</t>
  </si>
  <si>
    <t>NN71-0326</t>
  </si>
  <si>
    <t>NN71-0327</t>
  </si>
  <si>
    <t>NN71-0328</t>
  </si>
  <si>
    <t>NN71-0329</t>
  </si>
  <si>
    <t>NN71-0330</t>
  </si>
  <si>
    <t>NN71-0331</t>
  </si>
  <si>
    <t>HG71-4985</t>
  </si>
  <si>
    <t>HG71-4986</t>
  </si>
  <si>
    <t>HG71-4987</t>
  </si>
  <si>
    <t>HG71-4988</t>
  </si>
  <si>
    <t>HG71-4989</t>
  </si>
  <si>
    <t>HG71-4990</t>
  </si>
  <si>
    <t>HG71-4991</t>
  </si>
  <si>
    <t>HG71-4992</t>
  </si>
  <si>
    <t>HG71-4993</t>
  </si>
  <si>
    <t>HG71-4994</t>
  </si>
  <si>
    <t>HG71-4995</t>
  </si>
  <si>
    <t>HG71-4996</t>
  </si>
  <si>
    <t>HG71-4997</t>
  </si>
  <si>
    <t>HG71-4998</t>
  </si>
  <si>
    <t>HG71-4999</t>
  </si>
  <si>
    <t>Resin Towel bar</t>
    <phoneticPr fontId="25" type="noConversion"/>
  </si>
  <si>
    <t>Resin Lotion Pump</t>
    <phoneticPr fontId="25" type="noConversion"/>
  </si>
  <si>
    <t>Towel bar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</si>
</sst>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1" formatCode="0.0%"/>
    <numFmt numFmtId="182" formatCode="[$-409]d/mmm;@"/>
    <numFmt numFmtId="183" formatCode="0.00_ "/>
    <numFmt numFmtId="185" formatCode="0.0_);[Red]\(0.0\)"/>
    <numFmt numFmtId="186" formatCode="[$$-409]#,##0.000000"/>
    <numFmt numFmtId="187" formatCode="0.0"/>
    <numFmt numFmtId="188" formatCode="0.000"/>
    <numFmt numFmtId="192" formatCode="0.000_);[Red]\(0.000\)"/>
    <numFmt numFmtId="193" formatCode="0.00_);[Red]\(0.00\)"/>
    <numFmt numFmtId="194" formatCode="0.000_ "/>
    <numFmt numFmtId="197" formatCode="[$-409]d\-mmm;@"/>
    <numFmt numFmtId="198" formatCode="_([$$-409]* #,##0.00_);_([$$-409]* \(#,##0.00\);_([$$-409]* &quot;-&quot;??_);_(@_)"/>
    <numFmt numFmtId="199" formatCode="_ &quot;￥&quot;* #,##0.00_ ;_ &quot;￥&quot;* \-#,##0.00_ ;_ &quot;￥&quot;* &quot;-&quot;??_ ;_ @_ "/>
  </numFmts>
  <fonts count="2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Tahoma"/>
      <family val="2"/>
    </font>
    <font>
      <sz val="11"/>
      <name val="黑体"/>
      <family val="3"/>
      <charset val="134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86" fontId="3" fillId="0" borderId="0"/>
    <xf numFmtId="176" fontId="10" fillId="0" borderId="0" applyFont="0" applyFill="0" applyBorder="0" applyAlignment="0" applyProtection="0"/>
    <xf numFmtId="186" fontId="10" fillId="0" borderId="0">
      <alignment vertical="center"/>
    </xf>
    <xf numFmtId="0" fontId="9" fillId="0" borderId="0"/>
    <xf numFmtId="182" fontId="9" fillId="0" borderId="0" applyProtection="0"/>
    <xf numFmtId="43" fontId="2" fillId="0" borderId="0" applyFont="0" applyFill="0" applyBorder="0" applyAlignment="0" applyProtection="0">
      <alignment vertical="center"/>
    </xf>
    <xf numFmtId="0" fontId="15" fillId="11" borderId="0">
      <alignment horizontal="center" vertical="center"/>
    </xf>
    <xf numFmtId="0" fontId="9" fillId="0" borderId="0"/>
    <xf numFmtId="185" fontId="3" fillId="0" borderId="0">
      <alignment vertical="center"/>
    </xf>
    <xf numFmtId="0" fontId="16" fillId="0" borderId="0"/>
    <xf numFmtId="182" fontId="3" fillId="0" borderId="0" applyProtection="0"/>
    <xf numFmtId="0" fontId="17" fillId="0" borderId="0">
      <alignment vertical="center"/>
    </xf>
    <xf numFmtId="182" fontId="9" fillId="0" borderId="0">
      <alignment vertical="center"/>
    </xf>
    <xf numFmtId="179" fontId="9" fillId="0" borderId="0"/>
    <xf numFmtId="182" fontId="9" fillId="0" borderId="0"/>
    <xf numFmtId="0" fontId="3" fillId="0" borderId="0"/>
    <xf numFmtId="179" fontId="9" fillId="0" borderId="0"/>
    <xf numFmtId="194" fontId="3" fillId="0" borderId="0" applyProtection="0"/>
    <xf numFmtId="179" fontId="3" fillId="0" borderId="0"/>
    <xf numFmtId="9" fontId="19" fillId="0" borderId="0" applyFont="0" applyFill="0" applyBorder="0" applyAlignment="0" applyProtection="0"/>
    <xf numFmtId="179" fontId="3" fillId="0" borderId="0"/>
    <xf numFmtId="179" fontId="3" fillId="0" borderId="0"/>
    <xf numFmtId="9" fontId="10" fillId="0" borderId="0" applyFont="0" applyFill="0" applyBorder="0" applyAlignment="0" applyProtection="0">
      <alignment vertical="center"/>
    </xf>
    <xf numFmtId="197" fontId="3" fillId="0" borderId="0"/>
    <xf numFmtId="9" fontId="10" fillId="0" borderId="0" applyFont="0" applyFill="0" applyBorder="0" applyAlignment="0" applyProtection="0"/>
    <xf numFmtId="199" fontId="9" fillId="0" borderId="0" applyFont="0" applyFill="0" applyBorder="0" applyAlignment="0" applyProtection="0"/>
    <xf numFmtId="186" fontId="3" fillId="0" borderId="0"/>
    <xf numFmtId="186" fontId="3" fillId="0" borderId="0"/>
    <xf numFmtId="198" fontId="16" fillId="0" borderId="0">
      <alignment vertical="center"/>
    </xf>
    <xf numFmtId="198" fontId="10" fillId="0" borderId="0">
      <alignment vertical="center"/>
    </xf>
    <xf numFmtId="186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4" fillId="0" borderId="0"/>
  </cellStyleXfs>
  <cellXfs count="13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8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2" fillId="9" borderId="1" xfId="4" applyFont="1" applyFill="1" applyBorder="1" applyAlignment="1">
      <alignment horizontal="left" vertical="center"/>
    </xf>
    <xf numFmtId="183" fontId="2" fillId="0" borderId="1" xfId="4" applyNumberFormat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3" fontId="2" fillId="9" borderId="1" xfId="4" applyNumberFormat="1" applyFill="1" applyBorder="1" applyAlignment="1">
      <alignment horizontal="left" vertical="center"/>
    </xf>
    <xf numFmtId="185" fontId="12" fillId="9" borderId="1" xfId="4" applyNumberFormat="1" applyFont="1" applyFill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/>
    </xf>
    <xf numFmtId="185" fontId="2" fillId="0" borderId="1" xfId="4" applyNumberFormat="1" applyBorder="1" applyAlignment="1">
      <alignment horizontal="left" vertical="center" wrapText="1"/>
    </xf>
    <xf numFmtId="182" fontId="2" fillId="0" borderId="1" xfId="12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185" fontId="12" fillId="0" borderId="1" xfId="4" applyNumberFormat="1" applyFont="1" applyBorder="1" applyAlignment="1">
      <alignment horizontal="left" vertical="center" shrinkToFit="1"/>
    </xf>
    <xf numFmtId="0" fontId="12" fillId="9" borderId="1" xfId="4" applyFont="1" applyFill="1" applyBorder="1" applyAlignment="1">
      <alignment horizontal="left" vertical="center" wrapText="1"/>
    </xf>
    <xf numFmtId="192" fontId="2" fillId="0" borderId="1" xfId="18" applyNumberFormat="1" applyFont="1" applyBorder="1" applyAlignment="1">
      <alignment horizontal="left" vertical="center" wrapText="1"/>
    </xf>
    <xf numFmtId="2" fontId="12" fillId="9" borderId="1" xfId="4" applyNumberFormat="1" applyFont="1" applyFill="1" applyBorder="1" applyAlignment="1">
      <alignment horizontal="left" vertical="center" wrapText="1"/>
    </xf>
    <xf numFmtId="1" fontId="12" fillId="9" borderId="1" xfId="4" applyNumberFormat="1" applyFont="1" applyFill="1" applyBorder="1" applyAlignment="1">
      <alignment horizontal="left" vertical="center" wrapText="1"/>
    </xf>
    <xf numFmtId="179" fontId="2" fillId="0" borderId="1" xfId="19" applyNumberFormat="1" applyFont="1" applyBorder="1" applyAlignment="1">
      <alignment horizontal="left" vertical="center" wrapText="1"/>
    </xf>
    <xf numFmtId="185" fontId="12" fillId="12" borderId="1" xfId="4" applyNumberFormat="1" applyFont="1" applyFill="1" applyBorder="1" applyAlignment="1">
      <alignment horizontal="left" vertical="center" shrinkToFit="1"/>
    </xf>
    <xf numFmtId="0" fontId="2" fillId="6" borderId="1" xfId="4" applyFill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shrinkToFit="1"/>
    </xf>
    <xf numFmtId="193" fontId="2" fillId="0" borderId="1" xfId="20" applyNumberFormat="1" applyFont="1" applyBorder="1" applyAlignment="1">
      <alignment horizontal="left" vertical="center" wrapText="1"/>
    </xf>
    <xf numFmtId="193" fontId="2" fillId="12" borderId="1" xfId="20" applyNumberFormat="1" applyFont="1" applyFill="1" applyBorder="1" applyAlignment="1">
      <alignment horizontal="left" vertical="center" wrapText="1"/>
    </xf>
    <xf numFmtId="193" fontId="2" fillId="9" borderId="1" xfId="20" applyNumberFormat="1" applyFont="1" applyFill="1" applyBorder="1" applyAlignment="1">
      <alignment horizontal="left" vertical="center" wrapText="1"/>
    </xf>
    <xf numFmtId="193" fontId="12" fillId="9" borderId="1" xfId="4" applyNumberFormat="1" applyFont="1" applyFill="1" applyBorder="1" applyAlignment="1">
      <alignment horizontal="left" vertical="center"/>
    </xf>
    <xf numFmtId="193" fontId="12" fillId="0" borderId="1" xfId="4" applyNumberFormat="1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185" fontId="12" fillId="10" borderId="1" xfId="4" applyNumberFormat="1" applyFont="1" applyFill="1" applyBorder="1" applyAlignment="1">
      <alignment horizontal="left" vertical="center" shrinkToFit="1"/>
    </xf>
    <xf numFmtId="193" fontId="2" fillId="10" borderId="1" xfId="4" applyNumberFormat="1" applyFill="1" applyBorder="1" applyAlignment="1">
      <alignment horizontal="left" vertical="center" shrinkToFit="1"/>
    </xf>
    <xf numFmtId="193" fontId="2" fillId="0" borderId="1" xfId="4" applyNumberFormat="1" applyBorder="1" applyAlignment="1">
      <alignment horizontal="left" vertical="center" shrinkToFi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5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181" fontId="22" fillId="0" borderId="1" xfId="3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20" fillId="4" borderId="1" xfId="0" applyNumberFormat="1" applyFont="1" applyFill="1" applyBorder="1" applyAlignment="1">
      <alignment horizontal="center" wrapText="1"/>
    </xf>
    <xf numFmtId="0" fontId="1" fillId="0" borderId="0" xfId="0" applyFont="1"/>
    <xf numFmtId="26" fontId="6" fillId="0" borderId="5" xfId="0" applyNumberFormat="1" applyFont="1" applyBorder="1" applyAlignment="1">
      <alignment horizontal="center" vertical="center" shrinkToFit="1"/>
    </xf>
    <xf numFmtId="26" fontId="6" fillId="0" borderId="1" xfId="0" applyNumberFormat="1" applyFont="1" applyBorder="1" applyAlignment="1">
      <alignment horizontal="center" vertical="center" shrinkToFit="1"/>
    </xf>
    <xf numFmtId="26" fontId="3" fillId="0" borderId="1" xfId="0" applyNumberFormat="1" applyFont="1" applyBorder="1" applyAlignment="1">
      <alignment horizontal="center" vertical="center" shrinkToFit="1"/>
    </xf>
    <xf numFmtId="26" fontId="3" fillId="0" borderId="3" xfId="0" applyNumberFormat="1" applyFont="1" applyBorder="1" applyAlignment="1">
      <alignment horizontal="center" vertical="center" shrinkToFit="1"/>
    </xf>
    <xf numFmtId="178" fontId="20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6" fontId="3" fillId="9" borderId="1" xfId="34" applyFill="1" applyBorder="1" applyAlignment="1">
      <alignment horizontal="center" vertical="center"/>
    </xf>
    <xf numFmtId="26" fontId="4" fillId="6" borderId="1" xfId="11" applyNumberFormat="1" applyFont="1" applyFill="1" applyBorder="1" applyAlignment="1">
      <alignment horizontal="center" vertical="center"/>
    </xf>
    <xf numFmtId="10" fontId="11" fillId="2" borderId="1" xfId="5" applyNumberFormat="1" applyFont="1" applyFill="1" applyBorder="1" applyAlignment="1"/>
    <xf numFmtId="186" fontId="3" fillId="0" borderId="1" xfId="38" applyFont="1" applyBorder="1" applyAlignment="1">
      <alignment horizontal="center" wrapText="1"/>
    </xf>
    <xf numFmtId="181" fontId="6" fillId="0" borderId="1" xfId="32" applyNumberFormat="1" applyFont="1" applyFill="1" applyBorder="1" applyAlignment="1">
      <alignment horizontal="center" vertical="center" wrapText="1"/>
    </xf>
    <xf numFmtId="182" fontId="11" fillId="6" borderId="1" xfId="12" applyFont="1" applyFill="1" applyBorder="1" applyAlignment="1">
      <alignment horizontal="left" vertical="center" wrapText="1"/>
    </xf>
    <xf numFmtId="178" fontId="23" fillId="6" borderId="0" xfId="0" applyNumberFormat="1" applyFont="1" applyFill="1" applyAlignment="1">
      <alignment wrapText="1"/>
    </xf>
    <xf numFmtId="10" fontId="23" fillId="6" borderId="0" xfId="0" applyNumberFormat="1" applyFont="1" applyFill="1" applyAlignment="1">
      <alignment wrapText="1"/>
    </xf>
    <xf numFmtId="181" fontId="23" fillId="6" borderId="0" xfId="27" applyNumberFormat="1" applyFont="1" applyFill="1" applyAlignment="1">
      <alignment wrapText="1"/>
    </xf>
    <xf numFmtId="178" fontId="23" fillId="6" borderId="0" xfId="0" applyNumberFormat="1" applyFont="1" applyFill="1" applyAlignment="1">
      <alignment horizontal="center" wrapText="1"/>
    </xf>
    <xf numFmtId="0" fontId="23" fillId="6" borderId="0" xfId="0" applyFont="1" applyFill="1" applyAlignment="1">
      <alignment wrapText="1"/>
    </xf>
    <xf numFmtId="0" fontId="1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 wrapText="1"/>
    </xf>
    <xf numFmtId="188" fontId="11" fillId="6" borderId="1" xfId="0" applyNumberFormat="1" applyFont="1" applyFill="1" applyBorder="1"/>
    <xf numFmtId="10" fontId="12" fillId="2" borderId="1" xfId="5" applyNumberFormat="1" applyFont="1" applyFill="1" applyBorder="1" applyAlignment="1"/>
    <xf numFmtId="49" fontId="3" fillId="0" borderId="1" xfId="4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12" fillId="9" borderId="1" xfId="4" applyNumberFormat="1" applyFont="1" applyFill="1" applyBorder="1" applyAlignment="1">
      <alignment horizontal="center" vertical="center" wrapText="1"/>
    </xf>
    <xf numFmtId="0" fontId="2" fillId="13" borderId="1" xfId="4" applyFill="1" applyBorder="1" applyAlignment="1">
      <alignment vertical="center" wrapText="1"/>
    </xf>
    <xf numFmtId="0" fontId="12" fillId="13" borderId="1" xfId="4" applyFont="1" applyFill="1" applyBorder="1" applyAlignment="1">
      <alignment vertical="center" wrapText="1"/>
    </xf>
    <xf numFmtId="0" fontId="11" fillId="6" borderId="1" xfId="4" applyFont="1" applyFill="1" applyBorder="1" applyAlignment="1">
      <alignment vertical="center"/>
    </xf>
    <xf numFmtId="0" fontId="12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0" fontId="3" fillId="6" borderId="1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1" xfId="4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/>
    </xf>
    <xf numFmtId="185" fontId="2" fillId="0" borderId="1" xfId="17" applyNumberFormat="1" applyFont="1" applyBorder="1" applyAlignment="1">
      <alignment horizontal="left" vertical="center"/>
    </xf>
    <xf numFmtId="185" fontId="2" fillId="0" borderId="1" xfId="18" applyNumberFormat="1" applyFont="1" applyBorder="1" applyAlignment="1">
      <alignment horizontal="left" vertical="center" wrapText="1"/>
    </xf>
    <xf numFmtId="185" fontId="2" fillId="0" borderId="1" xfId="4" applyNumberFormat="1" applyBorder="1" applyAlignment="1">
      <alignment horizontal="left" vertical="center" wrapText="1"/>
    </xf>
  </cellXfs>
  <cellStyles count="42">
    <cellStyle name="_ET_STYLE_NoName_00_" xfId="26" xr:uid="{4B651813-B6D1-4F8F-8232-C59354707C8C}"/>
    <cellStyle name="_ET_STYLE_NoName_00_ 2" xfId="31" xr:uid="{0F26CDD9-AE0F-4301-ADB4-162CD9891D68}"/>
    <cellStyle name="_ET_STYLE_NoName_00_ 2 2 2" xfId="29" xr:uid="{5FB99DDA-1437-490F-8114-D8DDB2D1CBE8}"/>
    <cellStyle name="_ET_STYLE_NoName_00_ 2 2 2 2" xfId="35" xr:uid="{D9302896-DD54-44B7-9E2E-F0E148EAAAF2}"/>
    <cellStyle name="_ET_STYLE_NoName_00__JLA BBB quotation sheet -9.13 3" xfId="25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3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41" xr:uid="{DE76F904-2C5E-410F-B728-7FBD823F0FC3}"/>
    <cellStyle name="Normal 5" xfId="37" xr:uid="{A4338C55-C6AB-4D1D-B957-937E8D28F658}"/>
    <cellStyle name="Normal 65" xfId="10" xr:uid="{9EF702BA-06A2-4659-AA0A-96E26EE22697}"/>
    <cellStyle name="Normal 71" xfId="38" xr:uid="{6811E1C8-D0C3-42BB-BA56-A60CE552FAAC}"/>
    <cellStyle name="Percent 2" xfId="5" xr:uid="{03D1C999-4950-4181-BE4E-A215D8708A70}"/>
    <cellStyle name="Percent 2 2 2 52" xfId="30" xr:uid="{FB6A6C89-552F-44FE-AB4F-C404FD6CAB32}"/>
    <cellStyle name="Percent 5" xfId="32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7" builtinId="5"/>
    <cellStyle name="常规" xfId="0" builtinId="0"/>
    <cellStyle name="常规 2" xfId="39" xr:uid="{C87D3F23-F015-4B49-BF5E-DC2E6FD1C780}"/>
    <cellStyle name="常规 2 2" xfId="15" xr:uid="{A56EC863-02D2-48CC-B509-4D6053F027AE}"/>
    <cellStyle name="常规 3 2 2" xfId="22" xr:uid="{C85396F2-B9DE-4D02-A3F6-CFB8415A3C28}"/>
    <cellStyle name="常规 6" xfId="19" xr:uid="{D942F97B-FB57-4788-9BA2-A0570D262452}"/>
    <cellStyle name="常规 6 2" xfId="21" xr:uid="{100834BA-62C1-4D35-A4E5-5E5699EECE1F}"/>
    <cellStyle name="常规 6 2 3" xfId="24" xr:uid="{F5609035-A64B-47F2-942F-4C6C72569771}"/>
    <cellStyle name="常规 8" xfId="17" xr:uid="{A497D93A-A17E-43DB-BE49-E2344ECE0D34}"/>
    <cellStyle name="常规 9 2" xfId="36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常规_TSS-TARGET Holiday 09 D67 Better damask Table linen--90327 (3)" xfId="20" xr:uid="{8EB027A7-2266-4F8E-87DC-5DB4AE67B580}"/>
    <cellStyle name="千位分隔 2" xfId="40" xr:uid="{1730E365-FD58-4B2F-AFE1-C867D62F27C0}"/>
    <cellStyle name="样式 1 2" xfId="2" xr:uid="{DC9B73B6-A1E9-48DB-83A0-64D6E1D16DDF}"/>
    <cellStyle name="样式 1 2 2" xfId="23" xr:uid="{7ADF4A84-AA15-44B5-B19C-295818E92096}"/>
    <cellStyle name="样式 1 30 2" xfId="16" xr:uid="{662DF04C-6880-4613-BC86-B8C17DE4819D}"/>
    <cellStyle name="样式 1 4" xfId="28" xr:uid="{F5384056-D999-4A32-A7DA-941EE2E693E5}"/>
    <cellStyle name="样式 1 4 2" xfId="34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6</xdr:row>
      <xdr:rowOff>171082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AA1202A-D17B-400E-96C6-46FEF7A7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6367" y="1274656"/>
          <a:ext cx="10369100" cy="169319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1</xdr:row>
      <xdr:rowOff>0</xdr:rowOff>
    </xdr:from>
    <xdr:to>
      <xdr:col>91</xdr:col>
      <xdr:colOff>349896</xdr:colOff>
      <xdr:row>10</xdr:row>
      <xdr:rowOff>145487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36FB810-6946-4CA4-96D3-E4311867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</xdr:row>
      <xdr:rowOff>0</xdr:rowOff>
    </xdr:from>
    <xdr:to>
      <xdr:col>84</xdr:col>
      <xdr:colOff>584924</xdr:colOff>
      <xdr:row>10</xdr:row>
      <xdr:rowOff>17988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01D8EF2-DF7F-484C-9D9D-201EA6CD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</xdr:row>
      <xdr:rowOff>0</xdr:rowOff>
    </xdr:from>
    <xdr:to>
      <xdr:col>89</xdr:col>
      <xdr:colOff>854</xdr:colOff>
      <xdr:row>10</xdr:row>
      <xdr:rowOff>79857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8B0EEFB-71A3-4357-B9C9-29425E1A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11</xdr:row>
      <xdr:rowOff>0</xdr:rowOff>
    </xdr:from>
    <xdr:to>
      <xdr:col>82</xdr:col>
      <xdr:colOff>62940</xdr:colOff>
      <xdr:row>22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701E217-C4F7-48E4-9C7E-E3618C3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35</xdr:row>
      <xdr:rowOff>62939</xdr:rowOff>
    </xdr:from>
    <xdr:to>
      <xdr:col>80</xdr:col>
      <xdr:colOff>111568</xdr:colOff>
      <xdr:row>46</xdr:row>
      <xdr:rowOff>194062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5B74E8C-6202-4416-9A55-2AF84BDE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59</xdr:row>
      <xdr:rowOff>178602</xdr:rowOff>
    </xdr:from>
    <xdr:to>
      <xdr:col>77</xdr:col>
      <xdr:colOff>401863</xdr:colOff>
      <xdr:row>74</xdr:row>
      <xdr:rowOff>68670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D07568E-4622-4482-963D-B0FC821C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60</xdr:row>
      <xdr:rowOff>0</xdr:rowOff>
    </xdr:from>
    <xdr:to>
      <xdr:col>81</xdr:col>
      <xdr:colOff>515837</xdr:colOff>
      <xdr:row>74</xdr:row>
      <xdr:rowOff>41867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528F17E-23A2-4883-8D24-A6B68CC6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20</xdr:row>
      <xdr:rowOff>0</xdr:rowOff>
    </xdr:from>
    <xdr:to>
      <xdr:col>87</xdr:col>
      <xdr:colOff>258840</xdr:colOff>
      <xdr:row>31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151C490D-7CDD-4858-9F1D-310436BF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</xdr:row>
      <xdr:rowOff>0</xdr:rowOff>
    </xdr:from>
    <xdr:to>
      <xdr:col>88</xdr:col>
      <xdr:colOff>94188</xdr:colOff>
      <xdr:row>12</xdr:row>
      <xdr:rowOff>40023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1881DEA-B21E-4A1E-821A-76211041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49</xdr:row>
      <xdr:rowOff>0</xdr:rowOff>
    </xdr:from>
    <xdr:to>
      <xdr:col>88</xdr:col>
      <xdr:colOff>166875</xdr:colOff>
      <xdr:row>61</xdr:row>
      <xdr:rowOff>47407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2A0EF410-1A44-41FD-AC6C-847F8D8A0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49</xdr:row>
      <xdr:rowOff>0</xdr:rowOff>
    </xdr:from>
    <xdr:to>
      <xdr:col>87</xdr:col>
      <xdr:colOff>198248</xdr:colOff>
      <xdr:row>60</xdr:row>
      <xdr:rowOff>115046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6823DA3-E708-4888-90D8-40F22FDCA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49</xdr:row>
      <xdr:rowOff>0</xdr:rowOff>
    </xdr:from>
    <xdr:to>
      <xdr:col>87</xdr:col>
      <xdr:colOff>591362</xdr:colOff>
      <xdr:row>62</xdr:row>
      <xdr:rowOff>202288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583BCC66-8DCC-4297-BA43-CBBBDAB5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50</xdr:row>
      <xdr:rowOff>0</xdr:rowOff>
    </xdr:from>
    <xdr:to>
      <xdr:col>86</xdr:col>
      <xdr:colOff>180713</xdr:colOff>
      <xdr:row>65</xdr:row>
      <xdr:rowOff>92724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EB56E6A-54B9-4112-99C3-2BA073DBB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50</xdr:row>
      <xdr:rowOff>0</xdr:rowOff>
    </xdr:from>
    <xdr:to>
      <xdr:col>90</xdr:col>
      <xdr:colOff>77753</xdr:colOff>
      <xdr:row>59</xdr:row>
      <xdr:rowOff>55851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E9D476F-A905-4E38-A4ED-DD91FEC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50</xdr:row>
      <xdr:rowOff>0</xdr:rowOff>
    </xdr:from>
    <xdr:to>
      <xdr:col>88</xdr:col>
      <xdr:colOff>141027</xdr:colOff>
      <xdr:row>59</xdr:row>
      <xdr:rowOff>65377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0798003-E521-4E55-A667-642320EB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60</xdr:row>
      <xdr:rowOff>0</xdr:rowOff>
    </xdr:from>
    <xdr:to>
      <xdr:col>87</xdr:col>
      <xdr:colOff>595029</xdr:colOff>
      <xdr:row>70</xdr:row>
      <xdr:rowOff>108551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6154510-D974-47A0-A88C-3E4437EB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50</xdr:row>
      <xdr:rowOff>0</xdr:rowOff>
    </xdr:from>
    <xdr:to>
      <xdr:col>84</xdr:col>
      <xdr:colOff>384017</xdr:colOff>
      <xdr:row>59</xdr:row>
      <xdr:rowOff>227325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A00BC01-1E5C-4045-9EFF-638267E4F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60</xdr:row>
      <xdr:rowOff>0</xdr:rowOff>
    </xdr:from>
    <xdr:to>
      <xdr:col>79</xdr:col>
      <xdr:colOff>295139</xdr:colOff>
      <xdr:row>76</xdr:row>
      <xdr:rowOff>96734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7633CEE-12CA-4E24-B85B-72BA7792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60</xdr:row>
      <xdr:rowOff>0</xdr:rowOff>
    </xdr:from>
    <xdr:to>
      <xdr:col>82</xdr:col>
      <xdr:colOff>386620</xdr:colOff>
      <xdr:row>72</xdr:row>
      <xdr:rowOff>40489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65594B5-43A1-4E41-8249-C1CAF4C9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60</xdr:row>
      <xdr:rowOff>0</xdr:rowOff>
    </xdr:from>
    <xdr:to>
      <xdr:col>83</xdr:col>
      <xdr:colOff>540284</xdr:colOff>
      <xdr:row>72</xdr:row>
      <xdr:rowOff>48167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ACB797F-72B2-42AA-82D8-B361EA754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60</xdr:row>
      <xdr:rowOff>0</xdr:rowOff>
    </xdr:from>
    <xdr:to>
      <xdr:col>90</xdr:col>
      <xdr:colOff>455023</xdr:colOff>
      <xdr:row>69</xdr:row>
      <xdr:rowOff>153785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5C9B24DF-B24A-45E5-B9F6-70A1051A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60</xdr:row>
      <xdr:rowOff>0</xdr:rowOff>
    </xdr:from>
    <xdr:to>
      <xdr:col>84</xdr:col>
      <xdr:colOff>221144</xdr:colOff>
      <xdr:row>68</xdr:row>
      <xdr:rowOff>65062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7017E8F0-E83D-4FFA-8791-5A5273810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60</xdr:row>
      <xdr:rowOff>0</xdr:rowOff>
    </xdr:from>
    <xdr:to>
      <xdr:col>83</xdr:col>
      <xdr:colOff>321299</xdr:colOff>
      <xdr:row>67</xdr:row>
      <xdr:rowOff>66310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13CDE4C-6E0F-4BEB-844F-99132234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60</xdr:row>
      <xdr:rowOff>0</xdr:rowOff>
    </xdr:from>
    <xdr:to>
      <xdr:col>82</xdr:col>
      <xdr:colOff>172633</xdr:colOff>
      <xdr:row>68</xdr:row>
      <xdr:rowOff>158491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AC5FB2C-4F7F-415E-AD44-D3973D9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4236" y="99176339"/>
          <a:ext cx="9803347" cy="174143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33</xdr:row>
      <xdr:rowOff>86958</xdr:rowOff>
    </xdr:from>
    <xdr:to>
      <xdr:col>82</xdr:col>
      <xdr:colOff>7646</xdr:colOff>
      <xdr:row>46</xdr:row>
      <xdr:rowOff>215908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67E175A-2AAA-4533-9872-46D85D1E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46</xdr:row>
      <xdr:rowOff>0</xdr:rowOff>
    </xdr:from>
    <xdr:to>
      <xdr:col>90</xdr:col>
      <xdr:colOff>408263</xdr:colOff>
      <xdr:row>57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A5330FB-AA66-4A9F-A75B-2282CF1B9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</xdr:row>
      <xdr:rowOff>0</xdr:rowOff>
    </xdr:from>
    <xdr:to>
      <xdr:col>84</xdr:col>
      <xdr:colOff>150317</xdr:colOff>
      <xdr:row>7</xdr:row>
      <xdr:rowOff>214350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A2FA424-8686-41D4-BEB4-5B69581F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</xdr:row>
      <xdr:rowOff>0</xdr:rowOff>
    </xdr:from>
    <xdr:to>
      <xdr:col>86</xdr:col>
      <xdr:colOff>255781</xdr:colOff>
      <xdr:row>7</xdr:row>
      <xdr:rowOff>99156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BE6F44E-685D-47C9-96D7-9B6EE930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</xdr:row>
      <xdr:rowOff>0</xdr:rowOff>
    </xdr:from>
    <xdr:to>
      <xdr:col>82</xdr:col>
      <xdr:colOff>318849</xdr:colOff>
      <xdr:row>14</xdr:row>
      <xdr:rowOff>58450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A8E097E-BFF5-4CCA-8FCC-62A94C9D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20</xdr:row>
      <xdr:rowOff>0</xdr:rowOff>
    </xdr:from>
    <xdr:to>
      <xdr:col>79</xdr:col>
      <xdr:colOff>588380</xdr:colOff>
      <xdr:row>34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93840B0-8EC8-4AAA-802C-C1CC90726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71831" y="6734577"/>
          <a:ext cx="8431972" cy="3396799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11</xdr:row>
      <xdr:rowOff>0</xdr:rowOff>
    </xdr:from>
    <xdr:to>
      <xdr:col>90</xdr:col>
      <xdr:colOff>169348</xdr:colOff>
      <xdr:row>22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B2614D4-11E3-4E3C-8CC7-3BE0E3FE2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11</xdr:row>
      <xdr:rowOff>0</xdr:rowOff>
    </xdr:from>
    <xdr:to>
      <xdr:col>84</xdr:col>
      <xdr:colOff>57967</xdr:colOff>
      <xdr:row>20</xdr:row>
      <xdr:rowOff>113009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E8459AFA-A5A5-4988-86C2-C23E8826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44</xdr:row>
      <xdr:rowOff>214648</xdr:rowOff>
    </xdr:from>
    <xdr:to>
      <xdr:col>88</xdr:col>
      <xdr:colOff>73734</xdr:colOff>
      <xdr:row>56</xdr:row>
      <xdr:rowOff>231959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14CD9F5F-0A24-47BA-8AED-3205B8D0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46</xdr:row>
      <xdr:rowOff>0</xdr:rowOff>
    </xdr:from>
    <xdr:to>
      <xdr:col>78</xdr:col>
      <xdr:colOff>305906</xdr:colOff>
      <xdr:row>56</xdr:row>
      <xdr:rowOff>166846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3C74628-A148-421A-B3AE-E5E4E30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</xdr:row>
      <xdr:rowOff>0</xdr:rowOff>
    </xdr:from>
    <xdr:to>
      <xdr:col>80</xdr:col>
      <xdr:colOff>203130</xdr:colOff>
      <xdr:row>11</xdr:row>
      <xdr:rowOff>160182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143A5AF-1267-4D52-AAAA-A073F57DC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60</xdr:row>
      <xdr:rowOff>0</xdr:rowOff>
    </xdr:from>
    <xdr:to>
      <xdr:col>83</xdr:col>
      <xdr:colOff>294936</xdr:colOff>
      <xdr:row>74</xdr:row>
      <xdr:rowOff>75066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5BFACA42-53D9-4A8B-9E60-B1FB092B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5-10-13T20:01:10.49" personId="{D907F74C-58C6-45DC-8F54-67C14F2B8CB5}" id="{86BDE870-8091-462E-9E21-498C5AEEE90B}">
    <text>2 hole org &amp; tray 写反了（对比之前的），已更正</text>
  </threadedComment>
  <threadedComment ref="T79" dT="2025-10-08T11:36:26.44" personId="{D907F74C-58C6-45DC-8F54-67C14F2B8CB5}" id="{6B984029-693A-4663-AA97-1CBA6CC23404}">
    <text>1.5</text>
  </threadedComment>
  <threadedComment ref="T83" dT="2025-10-08T11:36:33.49" personId="{D907F74C-58C6-45DC-8F54-67C14F2B8CB5}" id="{EEB1E9D1-6C8A-42FB-8002-961428EC2976}">
    <text>2.8</text>
  </threadedComment>
  <threadedComment ref="T87" dT="2025-10-08T11:36:44.14" personId="{D907F74C-58C6-45DC-8F54-67C14F2B8CB5}" id="{DC3D104E-2761-4FAE-ADD4-7C1D2FA7609F}">
    <text>3.88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95AD-5370-4CC4-A53E-598D721DB5F6}">
  <dimension ref="A1:BO63"/>
  <sheetViews>
    <sheetView tabSelected="1" zoomScale="71" zoomScaleNormal="71" workbookViewId="0">
      <selection activeCell="I52" sqref="I52"/>
    </sheetView>
  </sheetViews>
  <sheetFormatPr defaultColWidth="9.140625" defaultRowHeight="15" x14ac:dyDescent="0.25"/>
  <cols>
    <col min="1" max="1" width="10.140625" style="4" customWidth="1"/>
    <col min="2" max="2" width="26.140625" style="3" customWidth="1"/>
    <col min="3" max="3" width="8.42578125" style="3" hidden="1" customWidth="1"/>
    <col min="4" max="7" width="23.7109375" style="3" customWidth="1"/>
    <col min="8" max="8" width="47.85546875" style="3" customWidth="1"/>
    <col min="9" max="9" width="44" style="3" customWidth="1"/>
    <col min="10" max="10" width="18.42578125" style="3" customWidth="1"/>
    <col min="11" max="11" width="22.85546875" style="48" customWidth="1"/>
    <col min="12" max="12" width="12.28515625" style="3" customWidth="1"/>
    <col min="13" max="13" width="6.42578125" style="3" customWidth="1"/>
    <col min="14" max="14" width="6.140625" style="3" hidden="1" customWidth="1"/>
    <col min="15" max="15" width="7" style="3" customWidth="1"/>
    <col min="16" max="16" width="15" style="3" customWidth="1"/>
    <col min="17" max="17" width="20.85546875" style="3" customWidth="1"/>
    <col min="18" max="18" width="8.85546875" style="3" customWidth="1"/>
    <col min="19" max="19" width="8.85546875" style="3" hidden="1" customWidth="1"/>
    <col min="20" max="20" width="8.5703125" style="99" customWidth="1"/>
    <col min="21" max="21" width="9.42578125" style="3" customWidth="1"/>
    <col min="22" max="22" width="15.5703125" style="3" customWidth="1"/>
    <col min="23" max="23" width="8.140625" style="44" customWidth="1"/>
    <col min="24" max="24" width="8.7109375" style="44" customWidth="1"/>
    <col min="25" max="25" width="8.5703125" style="44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7" customWidth="1"/>
    <col min="30" max="30" width="6.28515625" style="112" customWidth="1"/>
    <col min="31" max="31" width="14" style="47" customWidth="1"/>
    <col min="32" max="32" width="10" style="7" customWidth="1"/>
    <col min="33" max="33" width="9.85546875" style="8" customWidth="1"/>
    <col min="34" max="34" width="11.5703125" style="3" customWidth="1"/>
    <col min="35" max="35" width="8.85546875" style="6" customWidth="1"/>
    <col min="36" max="36" width="13.5703125" style="3" customWidth="1"/>
    <col min="37" max="37" width="9.85546875" style="3" customWidth="1"/>
    <col min="38" max="38" width="8.42578125" style="9" customWidth="1"/>
    <col min="39" max="39" width="9" style="6" customWidth="1"/>
    <col min="40" max="40" width="8.42578125" style="6" customWidth="1"/>
    <col min="41" max="41" width="7.85546875" style="9" customWidth="1"/>
    <col min="42" max="42" width="10.5703125" style="6" customWidth="1"/>
    <col min="43" max="43" width="8.140625" style="9" customWidth="1"/>
    <col min="44" max="45" width="9.28515625" style="6" customWidth="1"/>
    <col min="46" max="46" width="11.5703125" style="9" customWidth="1"/>
    <col min="47" max="47" width="10.85546875" style="6" customWidth="1"/>
    <col min="48" max="48" width="7.85546875" style="6" customWidth="1"/>
    <col min="49" max="49" width="9.5703125" style="6" customWidth="1"/>
    <col min="50" max="50" width="11.7109375" style="6" customWidth="1"/>
    <col min="51" max="51" width="12.28515625" style="87" customWidth="1"/>
    <col min="52" max="52" width="9.140625" style="3" hidden="1" customWidth="1"/>
    <col min="53" max="53" width="0" style="3" hidden="1" customWidth="1"/>
    <col min="54" max="54" width="10.140625" style="6" hidden="1" customWidth="1"/>
    <col min="55" max="55" width="9.140625" style="3"/>
    <col min="56" max="56" width="19" style="6" customWidth="1"/>
    <col min="57" max="57" width="20.85546875" style="6" customWidth="1"/>
    <col min="58" max="58" width="11.85546875" style="6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65" ht="68.099999999999994" customHeight="1" x14ac:dyDescent="0.25">
      <c r="A1" s="11" t="s">
        <v>13</v>
      </c>
      <c r="B1" s="11" t="s">
        <v>14</v>
      </c>
      <c r="C1" s="12" t="s">
        <v>15</v>
      </c>
      <c r="D1" s="13" t="s">
        <v>0</v>
      </c>
      <c r="E1" s="13" t="s">
        <v>2</v>
      </c>
      <c r="F1" s="14" t="s">
        <v>16</v>
      </c>
      <c r="G1" s="12" t="s">
        <v>17</v>
      </c>
      <c r="H1" s="15" t="s">
        <v>18</v>
      </c>
      <c r="I1" s="16" t="s">
        <v>19</v>
      </c>
      <c r="J1" s="15" t="s">
        <v>20</v>
      </c>
      <c r="K1" s="16" t="s">
        <v>75</v>
      </c>
      <c r="L1" s="15" t="s">
        <v>21</v>
      </c>
      <c r="M1" s="15" t="s">
        <v>22</v>
      </c>
      <c r="N1" s="12" t="s">
        <v>23</v>
      </c>
      <c r="O1" s="12" t="s">
        <v>77</v>
      </c>
      <c r="P1" s="12" t="s">
        <v>24</v>
      </c>
      <c r="Q1" s="12" t="s">
        <v>25</v>
      </c>
      <c r="R1" s="16" t="s">
        <v>26</v>
      </c>
      <c r="S1" s="16"/>
      <c r="T1" s="83" t="s">
        <v>58</v>
      </c>
      <c r="U1" s="17" t="s">
        <v>1</v>
      </c>
      <c r="V1" s="11" t="s">
        <v>51</v>
      </c>
      <c r="W1" s="43" t="s">
        <v>52</v>
      </c>
      <c r="X1" s="43" t="s">
        <v>53</v>
      </c>
      <c r="Y1" s="43" t="s">
        <v>54</v>
      </c>
      <c r="Z1" s="43" t="s">
        <v>27</v>
      </c>
      <c r="AA1" s="43" t="s">
        <v>28</v>
      </c>
      <c r="AB1" s="43" t="s">
        <v>29</v>
      </c>
      <c r="AC1" s="18" t="s">
        <v>30</v>
      </c>
      <c r="AD1" s="19" t="s">
        <v>31</v>
      </c>
      <c r="AE1" s="45" t="s">
        <v>32</v>
      </c>
      <c r="AF1" s="41" t="s">
        <v>56</v>
      </c>
      <c r="AG1" s="21" t="s">
        <v>33</v>
      </c>
      <c r="AH1" s="11" t="s">
        <v>34</v>
      </c>
      <c r="AI1" s="22" t="s">
        <v>35</v>
      </c>
      <c r="AJ1" s="11" t="s">
        <v>36</v>
      </c>
      <c r="AK1" s="11" t="s">
        <v>174</v>
      </c>
      <c r="AL1" s="23" t="s">
        <v>37</v>
      </c>
      <c r="AM1" s="24" t="s">
        <v>38</v>
      </c>
      <c r="AN1" s="22" t="s">
        <v>39</v>
      </c>
      <c r="AO1" s="23" t="s">
        <v>40</v>
      </c>
      <c r="AP1" s="22" t="s">
        <v>41</v>
      </c>
      <c r="AQ1" s="23" t="s">
        <v>60</v>
      </c>
      <c r="AR1" s="22" t="s">
        <v>61</v>
      </c>
      <c r="AS1" s="25" t="s">
        <v>62</v>
      </c>
      <c r="AT1" s="23" t="s">
        <v>63</v>
      </c>
      <c r="AU1" s="22" t="s">
        <v>64</v>
      </c>
      <c r="AV1" s="22" t="s">
        <v>42</v>
      </c>
      <c r="AW1" s="26" t="s">
        <v>43</v>
      </c>
      <c r="AX1" s="27" t="s">
        <v>44</v>
      </c>
      <c r="AY1" s="85" t="s">
        <v>59</v>
      </c>
      <c r="AZ1" s="28" t="s">
        <v>45</v>
      </c>
      <c r="BA1" s="27" t="s">
        <v>46</v>
      </c>
      <c r="BB1" s="84" t="s">
        <v>76</v>
      </c>
      <c r="BC1" s="11" t="s">
        <v>74</v>
      </c>
      <c r="BD1" s="22" t="s">
        <v>47</v>
      </c>
      <c r="BE1" s="22" t="s">
        <v>48</v>
      </c>
      <c r="BF1" s="22" t="s">
        <v>49</v>
      </c>
      <c r="BG1" s="20" t="s">
        <v>57</v>
      </c>
      <c r="BH1" s="42" t="s">
        <v>55</v>
      </c>
      <c r="BI1" s="42" t="s">
        <v>68</v>
      </c>
      <c r="BJ1" s="42" t="s">
        <v>65</v>
      </c>
      <c r="BK1" s="42" t="s">
        <v>66</v>
      </c>
      <c r="BL1" s="42" t="s">
        <v>67</v>
      </c>
    </row>
    <row r="2" spans="1:65" ht="32.25" customHeight="1" x14ac:dyDescent="0.25">
      <c r="A2" s="32">
        <v>79</v>
      </c>
      <c r="B2" s="127"/>
      <c r="C2" s="29"/>
      <c r="D2" s="49" t="s">
        <v>185</v>
      </c>
      <c r="E2" s="2"/>
      <c r="F2" s="2" t="s">
        <v>10</v>
      </c>
      <c r="G2" s="120" t="s">
        <v>179</v>
      </c>
      <c r="H2" s="55" t="s">
        <v>97</v>
      </c>
      <c r="I2" s="55" t="s">
        <v>186</v>
      </c>
      <c r="J2" s="51" t="s">
        <v>98</v>
      </c>
      <c r="K2" s="51" t="s">
        <v>98</v>
      </c>
      <c r="L2" s="50" t="s">
        <v>99</v>
      </c>
      <c r="M2" s="51" t="s">
        <v>100</v>
      </c>
      <c r="N2" s="29"/>
      <c r="O2" s="29"/>
      <c r="P2" s="125" t="s">
        <v>190</v>
      </c>
      <c r="Q2" s="29"/>
      <c r="R2" s="2" t="s">
        <v>12</v>
      </c>
      <c r="S2" s="2"/>
      <c r="T2" s="86">
        <v>2.5499999999999998</v>
      </c>
      <c r="U2" s="2" t="s">
        <v>4</v>
      </c>
      <c r="V2" s="130" t="s">
        <v>101</v>
      </c>
      <c r="W2" s="133">
        <v>41</v>
      </c>
      <c r="X2" s="133">
        <v>24.5</v>
      </c>
      <c r="Y2" s="133">
        <v>44</v>
      </c>
      <c r="Z2" s="65">
        <v>13</v>
      </c>
      <c r="AA2" s="65">
        <v>10</v>
      </c>
      <c r="AB2" s="57">
        <v>21</v>
      </c>
      <c r="AC2" s="30">
        <v>10</v>
      </c>
      <c r="AD2" s="113">
        <v>2</v>
      </c>
      <c r="AE2" s="46">
        <f t="shared" ref="AE2:AE15" si="0">IF(Z2="","",Z2*AA2*AB2/1000000)</f>
        <v>3.0000000000000001E-3</v>
      </c>
      <c r="AF2" s="38">
        <v>63</v>
      </c>
      <c r="AG2" s="34">
        <f t="shared" ref="AG2:AG15" si="1">IF(AD2="","",AF2/AE2*AD2)</f>
        <v>42000</v>
      </c>
      <c r="AH2" s="39">
        <v>2200</v>
      </c>
      <c r="AI2" s="35">
        <f t="shared" ref="AI2:AI12" si="2">IF(ISERROR(AH2/AG2),"",AH2/AG2)</f>
        <v>0.05</v>
      </c>
      <c r="AJ2" s="88" t="s">
        <v>50</v>
      </c>
      <c r="AK2" s="90">
        <v>1.7999999999999999E-2</v>
      </c>
      <c r="AL2" s="40">
        <f t="shared" ref="AL2:AL11" si="3">AK2+30%</f>
        <v>0.318</v>
      </c>
      <c r="AM2" s="35">
        <f t="shared" ref="AM2:AM14" si="4">IF(ISERROR(T2*AL2),"",T2*AL2)</f>
        <v>0.81</v>
      </c>
      <c r="AN2" s="35">
        <f t="shared" ref="AN2:AN14" si="5">IF(ISERROR(T2+AI2+AM2),"",T2+AI2+AM2)</f>
        <v>3.41</v>
      </c>
      <c r="AO2" s="36">
        <v>0</v>
      </c>
      <c r="AP2" s="35">
        <f t="shared" ref="AP2:AP14" si="6">IF(ISERROR(AY2*AO2),"",AY2*AO2)</f>
        <v>0</v>
      </c>
      <c r="AQ2" s="31">
        <v>0.05</v>
      </c>
      <c r="AR2" s="35">
        <f t="shared" ref="AR2:AR14" si="7">IF(ISERROR(AY2*AQ2),"",AY2*AQ2)</f>
        <v>0.28000000000000003</v>
      </c>
      <c r="AS2" s="10"/>
      <c r="AT2" s="31"/>
      <c r="AU2" s="10"/>
      <c r="AV2" s="35">
        <f t="shared" ref="AV2:AV14" si="8">IF(ISERROR(AP2+AR2+AU2),"",AP2+AR2+AU2)</f>
        <v>0.28000000000000003</v>
      </c>
      <c r="AW2" s="35">
        <f t="shared" ref="AW2:AW14" si="9">IF(ISERROR(AN2+AV2),"",AN2+AV2)</f>
        <v>3.69</v>
      </c>
      <c r="AX2" s="37">
        <f t="shared" ref="AX2:AX14" si="10">IF(ISERROR((AY2-AW2)/AY2),"",(AY2-AW2)/AY2)</f>
        <v>0.3291</v>
      </c>
      <c r="AY2" s="91">
        <v>5.5</v>
      </c>
      <c r="AZ2" s="94">
        <v>14.99</v>
      </c>
      <c r="BA2" s="37">
        <f t="shared" ref="BA2:BA15" si="11">IF(ISERROR((AZ2-AY2)/AZ2),"",(AZ2-AY2)/AZ2)</f>
        <v>0.6331</v>
      </c>
      <c r="BB2" s="10"/>
      <c r="BC2" s="50">
        <v>1000</v>
      </c>
      <c r="BD2" s="35">
        <f t="shared" ref="BD2:BD15" si="12">IF(ISERROR(AW2*BC2),"",AW2*BC2)</f>
        <v>3690</v>
      </c>
      <c r="BE2" s="35">
        <f t="shared" ref="BE2:BE15" si="13">IF(ISERROR(AY2*BC2),"",AY2*BC2)</f>
        <v>5500</v>
      </c>
      <c r="BF2" s="35">
        <f t="shared" ref="BF2:BF15" si="14">IF(ISERROR(AZ2*BC2),"",AZ2*BC2)</f>
        <v>14990</v>
      </c>
      <c r="BG2" s="33">
        <f t="shared" ref="BG2:BG14" si="15">IF(W2="","",W2*X2*Y2/1000000/AD2*BC2)</f>
        <v>22.1</v>
      </c>
      <c r="BH2" s="29"/>
      <c r="BI2" s="29"/>
      <c r="BJ2" s="50" t="s">
        <v>11</v>
      </c>
      <c r="BK2" s="2" t="s">
        <v>3</v>
      </c>
      <c r="BL2" s="50" t="s">
        <v>79</v>
      </c>
      <c r="BM2" s="93" t="s">
        <v>180</v>
      </c>
    </row>
    <row r="3" spans="1:65" ht="18.95" customHeight="1" x14ac:dyDescent="0.25">
      <c r="A3" s="32">
        <v>80</v>
      </c>
      <c r="B3" s="128"/>
      <c r="C3" s="29"/>
      <c r="D3" s="49" t="s">
        <v>185</v>
      </c>
      <c r="E3" s="2"/>
      <c r="F3" s="2" t="s">
        <v>10</v>
      </c>
      <c r="G3" s="120" t="s">
        <v>179</v>
      </c>
      <c r="H3" s="55" t="s">
        <v>80</v>
      </c>
      <c r="I3" s="55" t="s">
        <v>80</v>
      </c>
      <c r="J3" s="51" t="s">
        <v>98</v>
      </c>
      <c r="K3" s="51" t="s">
        <v>98</v>
      </c>
      <c r="L3" s="50" t="s">
        <v>102</v>
      </c>
      <c r="M3" s="51" t="s">
        <v>100</v>
      </c>
      <c r="N3" s="29"/>
      <c r="O3" s="29"/>
      <c r="P3" s="125" t="s">
        <v>191</v>
      </c>
      <c r="Q3" s="29"/>
      <c r="R3" s="2" t="s">
        <v>12</v>
      </c>
      <c r="S3" s="2"/>
      <c r="T3" s="86">
        <v>1.65</v>
      </c>
      <c r="U3" s="2" t="s">
        <v>4</v>
      </c>
      <c r="V3" s="130"/>
      <c r="W3" s="133"/>
      <c r="X3" s="133"/>
      <c r="Y3" s="133"/>
      <c r="Z3" s="59">
        <v>12</v>
      </c>
      <c r="AA3" s="59">
        <v>7</v>
      </c>
      <c r="AB3" s="59">
        <v>13</v>
      </c>
      <c r="AC3" s="30">
        <v>10</v>
      </c>
      <c r="AD3" s="113">
        <v>1</v>
      </c>
      <c r="AE3" s="46">
        <f t="shared" si="0"/>
        <v>1E-3</v>
      </c>
      <c r="AF3" s="38">
        <v>63</v>
      </c>
      <c r="AG3" s="34">
        <f t="shared" si="1"/>
        <v>63000</v>
      </c>
      <c r="AH3" s="39">
        <v>2200</v>
      </c>
      <c r="AI3" s="35"/>
      <c r="AJ3" s="89" t="s">
        <v>175</v>
      </c>
      <c r="AK3" s="90">
        <v>3.4000000000000002E-2</v>
      </c>
      <c r="AL3" s="40">
        <f t="shared" si="3"/>
        <v>0.33400000000000002</v>
      </c>
      <c r="AM3" s="35">
        <f t="shared" si="4"/>
        <v>0.55000000000000004</v>
      </c>
      <c r="AN3" s="35">
        <f t="shared" si="5"/>
        <v>2.2000000000000002</v>
      </c>
      <c r="AO3" s="36">
        <v>0</v>
      </c>
      <c r="AP3" s="35">
        <f t="shared" si="6"/>
        <v>0</v>
      </c>
      <c r="AQ3" s="31">
        <v>0.05</v>
      </c>
      <c r="AR3" s="35">
        <f t="shared" si="7"/>
        <v>0.18</v>
      </c>
      <c r="AS3" s="10"/>
      <c r="AT3" s="31"/>
      <c r="AU3" s="10"/>
      <c r="AV3" s="35">
        <f t="shared" si="8"/>
        <v>0.18</v>
      </c>
      <c r="AW3" s="35">
        <f t="shared" si="9"/>
        <v>2.38</v>
      </c>
      <c r="AX3" s="37">
        <f t="shared" si="10"/>
        <v>0.3352</v>
      </c>
      <c r="AY3" s="91">
        <v>3.58</v>
      </c>
      <c r="AZ3" s="95">
        <v>9.99</v>
      </c>
      <c r="BA3" s="37">
        <f t="shared" si="11"/>
        <v>0.64159999999999995</v>
      </c>
      <c r="BB3" s="10"/>
      <c r="BC3" s="50">
        <v>500</v>
      </c>
      <c r="BD3" s="35">
        <f t="shared" si="12"/>
        <v>1190</v>
      </c>
      <c r="BE3" s="35">
        <f t="shared" si="13"/>
        <v>1790</v>
      </c>
      <c r="BF3" s="35">
        <f t="shared" si="14"/>
        <v>4995</v>
      </c>
      <c r="BG3" s="33" t="str">
        <f t="shared" si="15"/>
        <v/>
      </c>
      <c r="BH3" s="29"/>
      <c r="BI3" s="29"/>
      <c r="BJ3" s="50" t="s">
        <v>11</v>
      </c>
      <c r="BK3" s="2" t="s">
        <v>3</v>
      </c>
      <c r="BL3" s="50" t="s">
        <v>79</v>
      </c>
      <c r="BM3" s="111" t="s">
        <v>173</v>
      </c>
    </row>
    <row r="4" spans="1:65" ht="18.95" customHeight="1" x14ac:dyDescent="0.25">
      <c r="A4" s="32">
        <v>81</v>
      </c>
      <c r="B4" s="128"/>
      <c r="C4" s="29"/>
      <c r="D4" s="49" t="s">
        <v>185</v>
      </c>
      <c r="E4" s="2"/>
      <c r="F4" s="2" t="s">
        <v>10</v>
      </c>
      <c r="G4" s="120" t="s">
        <v>179</v>
      </c>
      <c r="H4" s="55" t="s">
        <v>81</v>
      </c>
      <c r="I4" s="55" t="s">
        <v>81</v>
      </c>
      <c r="J4" s="51" t="s">
        <v>98</v>
      </c>
      <c r="K4" s="51" t="s">
        <v>98</v>
      </c>
      <c r="L4" s="50" t="s">
        <v>70</v>
      </c>
      <c r="M4" s="51" t="s">
        <v>100</v>
      </c>
      <c r="N4" s="29"/>
      <c r="O4" s="29"/>
      <c r="P4" s="125" t="s">
        <v>192</v>
      </c>
      <c r="Q4" s="29"/>
      <c r="R4" s="2" t="s">
        <v>12</v>
      </c>
      <c r="S4" s="2"/>
      <c r="T4" s="86">
        <v>1.45</v>
      </c>
      <c r="U4" s="2" t="s">
        <v>4</v>
      </c>
      <c r="V4" s="130"/>
      <c r="W4" s="133"/>
      <c r="X4" s="133"/>
      <c r="Y4" s="133"/>
      <c r="Z4" s="59">
        <v>8.5</v>
      </c>
      <c r="AA4" s="59">
        <v>8.5</v>
      </c>
      <c r="AB4" s="59">
        <v>12.5</v>
      </c>
      <c r="AC4" s="30">
        <v>10</v>
      </c>
      <c r="AD4" s="113">
        <v>1</v>
      </c>
      <c r="AE4" s="46">
        <f t="shared" si="0"/>
        <v>1E-3</v>
      </c>
      <c r="AF4" s="38">
        <v>63</v>
      </c>
      <c r="AG4" s="34">
        <f t="shared" si="1"/>
        <v>63000</v>
      </c>
      <c r="AH4" s="39">
        <v>2200</v>
      </c>
      <c r="AI4" s="35"/>
      <c r="AJ4" s="89" t="s">
        <v>175</v>
      </c>
      <c r="AK4" s="90">
        <v>3.4000000000000002E-2</v>
      </c>
      <c r="AL4" s="40">
        <f t="shared" si="3"/>
        <v>0.33400000000000002</v>
      </c>
      <c r="AM4" s="35">
        <f t="shared" si="4"/>
        <v>0.48</v>
      </c>
      <c r="AN4" s="35">
        <f t="shared" si="5"/>
        <v>1.93</v>
      </c>
      <c r="AO4" s="36">
        <v>0</v>
      </c>
      <c r="AP4" s="35">
        <f t="shared" si="6"/>
        <v>0</v>
      </c>
      <c r="AQ4" s="31">
        <v>0.05</v>
      </c>
      <c r="AR4" s="35">
        <f t="shared" si="7"/>
        <v>0.17</v>
      </c>
      <c r="AS4" s="10"/>
      <c r="AT4" s="31"/>
      <c r="AU4" s="10"/>
      <c r="AV4" s="35">
        <f t="shared" si="8"/>
        <v>0.17</v>
      </c>
      <c r="AW4" s="35">
        <f t="shared" si="9"/>
        <v>2.1</v>
      </c>
      <c r="AX4" s="37">
        <f t="shared" si="10"/>
        <v>0.36359999999999998</v>
      </c>
      <c r="AY4" s="91">
        <v>3.3</v>
      </c>
      <c r="AZ4" s="95">
        <v>9.99</v>
      </c>
      <c r="BA4" s="37">
        <f t="shared" si="11"/>
        <v>0.66969999999999996</v>
      </c>
      <c r="BB4" s="10"/>
      <c r="BC4" s="50">
        <v>500</v>
      </c>
      <c r="BD4" s="35">
        <f t="shared" si="12"/>
        <v>1050</v>
      </c>
      <c r="BE4" s="35">
        <f t="shared" si="13"/>
        <v>1650</v>
      </c>
      <c r="BF4" s="35">
        <f t="shared" si="14"/>
        <v>4995</v>
      </c>
      <c r="BG4" s="33" t="str">
        <f t="shared" si="15"/>
        <v/>
      </c>
      <c r="BH4" s="29"/>
      <c r="BI4" s="29"/>
      <c r="BJ4" s="50" t="s">
        <v>11</v>
      </c>
      <c r="BK4" s="2" t="s">
        <v>3</v>
      </c>
      <c r="BL4" s="50" t="s">
        <v>79</v>
      </c>
    </row>
    <row r="5" spans="1:65" ht="18.95" customHeight="1" x14ac:dyDescent="0.25">
      <c r="A5" s="32">
        <v>82</v>
      </c>
      <c r="B5" s="128"/>
      <c r="C5" s="29"/>
      <c r="D5" s="49" t="s">
        <v>185</v>
      </c>
      <c r="E5" s="2"/>
      <c r="F5" s="2" t="s">
        <v>10</v>
      </c>
      <c r="G5" s="120" t="s">
        <v>179</v>
      </c>
      <c r="H5" s="55" t="s">
        <v>82</v>
      </c>
      <c r="I5" s="55" t="s">
        <v>82</v>
      </c>
      <c r="J5" s="51" t="s">
        <v>98</v>
      </c>
      <c r="K5" s="51" t="s">
        <v>98</v>
      </c>
      <c r="L5" s="50" t="s">
        <v>103</v>
      </c>
      <c r="M5" s="51" t="s">
        <v>100</v>
      </c>
      <c r="N5" s="29"/>
      <c r="O5" s="29"/>
      <c r="P5" s="125" t="s">
        <v>193</v>
      </c>
      <c r="Q5" s="29"/>
      <c r="R5" s="2" t="s">
        <v>12</v>
      </c>
      <c r="S5" s="2"/>
      <c r="T5" s="86">
        <v>1.45</v>
      </c>
      <c r="U5" s="2" t="s">
        <v>4</v>
      </c>
      <c r="V5" s="130"/>
      <c r="W5" s="133"/>
      <c r="X5" s="133"/>
      <c r="Y5" s="133"/>
      <c r="Z5" s="59">
        <v>15</v>
      </c>
      <c r="AA5" s="59">
        <v>4</v>
      </c>
      <c r="AB5" s="59">
        <v>11.5</v>
      </c>
      <c r="AC5" s="30">
        <v>10</v>
      </c>
      <c r="AD5" s="113">
        <v>1</v>
      </c>
      <c r="AE5" s="46">
        <f t="shared" si="0"/>
        <v>1E-3</v>
      </c>
      <c r="AF5" s="38">
        <v>63</v>
      </c>
      <c r="AG5" s="34">
        <f t="shared" si="1"/>
        <v>63000</v>
      </c>
      <c r="AH5" s="39">
        <v>2200</v>
      </c>
      <c r="AI5" s="35"/>
      <c r="AJ5" s="89" t="s">
        <v>175</v>
      </c>
      <c r="AK5" s="90">
        <v>3.4000000000000002E-2</v>
      </c>
      <c r="AL5" s="40">
        <f t="shared" si="3"/>
        <v>0.33400000000000002</v>
      </c>
      <c r="AM5" s="35">
        <f t="shared" si="4"/>
        <v>0.48</v>
      </c>
      <c r="AN5" s="35">
        <f t="shared" si="5"/>
        <v>1.93</v>
      </c>
      <c r="AO5" s="36">
        <v>0</v>
      </c>
      <c r="AP5" s="35">
        <f t="shared" si="6"/>
        <v>0</v>
      </c>
      <c r="AQ5" s="31">
        <v>0.05</v>
      </c>
      <c r="AR5" s="35">
        <f t="shared" si="7"/>
        <v>0.17</v>
      </c>
      <c r="AS5" s="10"/>
      <c r="AT5" s="31"/>
      <c r="AU5" s="10"/>
      <c r="AV5" s="35">
        <f t="shared" si="8"/>
        <v>0.17</v>
      </c>
      <c r="AW5" s="35">
        <f t="shared" si="9"/>
        <v>2.1</v>
      </c>
      <c r="AX5" s="37">
        <f t="shared" si="10"/>
        <v>0.36359999999999998</v>
      </c>
      <c r="AY5" s="91">
        <v>3.3</v>
      </c>
      <c r="AZ5" s="95">
        <v>9.99</v>
      </c>
      <c r="BA5" s="37">
        <f t="shared" si="11"/>
        <v>0.66969999999999996</v>
      </c>
      <c r="BB5" s="10"/>
      <c r="BC5" s="50">
        <v>500</v>
      </c>
      <c r="BD5" s="35">
        <f t="shared" si="12"/>
        <v>1050</v>
      </c>
      <c r="BE5" s="35">
        <f t="shared" si="13"/>
        <v>1650</v>
      </c>
      <c r="BF5" s="35">
        <f t="shared" si="14"/>
        <v>4995</v>
      </c>
      <c r="BG5" s="33" t="str">
        <f t="shared" si="15"/>
        <v/>
      </c>
      <c r="BH5" s="29"/>
      <c r="BI5" s="29"/>
      <c r="BJ5" s="50" t="s">
        <v>11</v>
      </c>
      <c r="BK5" s="2" t="s">
        <v>3</v>
      </c>
      <c r="BL5" s="50" t="s">
        <v>79</v>
      </c>
    </row>
    <row r="6" spans="1:65" ht="18.95" customHeight="1" x14ac:dyDescent="0.25">
      <c r="A6" s="32">
        <v>83</v>
      </c>
      <c r="B6" s="128"/>
      <c r="C6" s="29"/>
      <c r="D6" s="49" t="s">
        <v>185</v>
      </c>
      <c r="E6" s="2"/>
      <c r="F6" s="2" t="s">
        <v>10</v>
      </c>
      <c r="G6" s="120" t="s">
        <v>179</v>
      </c>
      <c r="H6" s="55" t="s">
        <v>96</v>
      </c>
      <c r="I6" s="55" t="s">
        <v>96</v>
      </c>
      <c r="J6" s="51" t="s">
        <v>98</v>
      </c>
      <c r="K6" s="51" t="s">
        <v>98</v>
      </c>
      <c r="L6" s="50" t="s">
        <v>104</v>
      </c>
      <c r="M6" s="51" t="s">
        <v>100</v>
      </c>
      <c r="N6" s="29"/>
      <c r="O6" s="29"/>
      <c r="P6" s="125" t="s">
        <v>194</v>
      </c>
      <c r="Q6" s="29"/>
      <c r="R6" s="2" t="s">
        <v>12</v>
      </c>
      <c r="S6" s="2"/>
      <c r="T6" s="86">
        <v>2.4500000000000002</v>
      </c>
      <c r="U6" s="2" t="s">
        <v>4</v>
      </c>
      <c r="V6" s="130"/>
      <c r="W6" s="133"/>
      <c r="X6" s="133"/>
      <c r="Y6" s="133"/>
      <c r="Z6" s="59">
        <v>11.5</v>
      </c>
      <c r="AA6" s="59">
        <v>11.5</v>
      </c>
      <c r="AB6" s="59">
        <v>13.5</v>
      </c>
      <c r="AC6" s="30">
        <v>10</v>
      </c>
      <c r="AD6" s="113">
        <v>1</v>
      </c>
      <c r="AE6" s="46">
        <f t="shared" si="0"/>
        <v>2E-3</v>
      </c>
      <c r="AF6" s="38">
        <v>63</v>
      </c>
      <c r="AG6" s="34">
        <f t="shared" si="1"/>
        <v>31500</v>
      </c>
      <c r="AH6" s="39">
        <v>2200</v>
      </c>
      <c r="AI6" s="35"/>
      <c r="AJ6" s="89" t="s">
        <v>175</v>
      </c>
      <c r="AK6" s="90">
        <v>3.4000000000000002E-2</v>
      </c>
      <c r="AL6" s="40">
        <f t="shared" si="3"/>
        <v>0.33400000000000002</v>
      </c>
      <c r="AM6" s="35">
        <f t="shared" si="4"/>
        <v>0.82</v>
      </c>
      <c r="AN6" s="35">
        <f t="shared" si="5"/>
        <v>3.27</v>
      </c>
      <c r="AO6" s="36">
        <v>0</v>
      </c>
      <c r="AP6" s="35">
        <f t="shared" si="6"/>
        <v>0</v>
      </c>
      <c r="AQ6" s="31">
        <v>0.05</v>
      </c>
      <c r="AR6" s="35">
        <f t="shared" si="7"/>
        <v>0.24</v>
      </c>
      <c r="AS6" s="10"/>
      <c r="AT6" s="31"/>
      <c r="AU6" s="10"/>
      <c r="AV6" s="35">
        <f t="shared" si="8"/>
        <v>0.24</v>
      </c>
      <c r="AW6" s="35">
        <f t="shared" si="9"/>
        <v>3.51</v>
      </c>
      <c r="AX6" s="37">
        <f t="shared" si="10"/>
        <v>0.26719999999999999</v>
      </c>
      <c r="AY6" s="91">
        <v>4.79</v>
      </c>
      <c r="AZ6" s="95">
        <v>12.99</v>
      </c>
      <c r="BA6" s="37">
        <f t="shared" si="11"/>
        <v>0.63129999999999997</v>
      </c>
      <c r="BB6" s="10"/>
      <c r="BC6" s="50">
        <v>500</v>
      </c>
      <c r="BD6" s="35">
        <f t="shared" si="12"/>
        <v>1755</v>
      </c>
      <c r="BE6" s="35">
        <f t="shared" si="13"/>
        <v>2395</v>
      </c>
      <c r="BF6" s="35">
        <f t="shared" si="14"/>
        <v>6495</v>
      </c>
      <c r="BG6" s="33" t="str">
        <f t="shared" si="15"/>
        <v/>
      </c>
      <c r="BH6" s="29"/>
      <c r="BI6" s="29"/>
      <c r="BJ6" s="50" t="s">
        <v>11</v>
      </c>
      <c r="BK6" s="2" t="s">
        <v>3</v>
      </c>
      <c r="BL6" s="50" t="s">
        <v>79</v>
      </c>
    </row>
    <row r="7" spans="1:65" ht="18.95" customHeight="1" x14ac:dyDescent="0.25">
      <c r="A7" s="32">
        <v>84</v>
      </c>
      <c r="B7" s="128"/>
      <c r="C7" s="29"/>
      <c r="D7" s="49" t="s">
        <v>185</v>
      </c>
      <c r="E7" s="2"/>
      <c r="F7" s="2" t="s">
        <v>10</v>
      </c>
      <c r="G7" s="120" t="s">
        <v>179</v>
      </c>
      <c r="H7" s="55" t="s">
        <v>83</v>
      </c>
      <c r="I7" s="55" t="s">
        <v>83</v>
      </c>
      <c r="J7" s="51" t="s">
        <v>98</v>
      </c>
      <c r="K7" s="51" t="s">
        <v>98</v>
      </c>
      <c r="L7" s="50" t="s">
        <v>105</v>
      </c>
      <c r="M7" s="51" t="s">
        <v>100</v>
      </c>
      <c r="N7" s="29"/>
      <c r="O7" s="29"/>
      <c r="P7" s="125" t="s">
        <v>195</v>
      </c>
      <c r="Q7" s="29"/>
      <c r="R7" s="2" t="s">
        <v>12</v>
      </c>
      <c r="S7" s="2"/>
      <c r="T7" s="86">
        <v>3.1</v>
      </c>
      <c r="U7" s="2" t="s">
        <v>4</v>
      </c>
      <c r="V7" s="130"/>
      <c r="W7" s="133"/>
      <c r="X7" s="133"/>
      <c r="Y7" s="133"/>
      <c r="Z7" s="60">
        <v>26.5</v>
      </c>
      <c r="AA7" s="60">
        <v>4</v>
      </c>
      <c r="AB7" s="60">
        <v>15.5</v>
      </c>
      <c r="AC7" s="30">
        <v>10</v>
      </c>
      <c r="AD7" s="113">
        <v>1</v>
      </c>
      <c r="AE7" s="46">
        <f t="shared" si="0"/>
        <v>2E-3</v>
      </c>
      <c r="AF7" s="38">
        <v>63</v>
      </c>
      <c r="AG7" s="34">
        <f t="shared" si="1"/>
        <v>31500</v>
      </c>
      <c r="AH7" s="39">
        <v>2200</v>
      </c>
      <c r="AI7" s="35"/>
      <c r="AJ7" s="89" t="s">
        <v>175</v>
      </c>
      <c r="AK7" s="90">
        <v>3.4000000000000002E-2</v>
      </c>
      <c r="AL7" s="40">
        <f t="shared" si="3"/>
        <v>0.33400000000000002</v>
      </c>
      <c r="AM7" s="35">
        <f t="shared" si="4"/>
        <v>1.04</v>
      </c>
      <c r="AN7" s="35">
        <f t="shared" si="5"/>
        <v>4.1399999999999997</v>
      </c>
      <c r="AO7" s="36">
        <v>0</v>
      </c>
      <c r="AP7" s="35">
        <f t="shared" si="6"/>
        <v>0</v>
      </c>
      <c r="AQ7" s="31">
        <v>0.05</v>
      </c>
      <c r="AR7" s="35">
        <f t="shared" si="7"/>
        <v>0.27</v>
      </c>
      <c r="AS7" s="10"/>
      <c r="AT7" s="31"/>
      <c r="AU7" s="10"/>
      <c r="AV7" s="35">
        <f t="shared" si="8"/>
        <v>0.27</v>
      </c>
      <c r="AW7" s="35">
        <f t="shared" si="9"/>
        <v>4.41</v>
      </c>
      <c r="AX7" s="37">
        <f t="shared" si="10"/>
        <v>0.16789999999999999</v>
      </c>
      <c r="AY7" s="91">
        <v>5.3</v>
      </c>
      <c r="AZ7" s="95">
        <v>12.99</v>
      </c>
      <c r="BA7" s="37">
        <f t="shared" si="11"/>
        <v>0.59199999999999997</v>
      </c>
      <c r="BB7" s="10"/>
      <c r="BC7" s="50">
        <v>500</v>
      </c>
      <c r="BD7" s="35">
        <f t="shared" si="12"/>
        <v>2205</v>
      </c>
      <c r="BE7" s="35">
        <f t="shared" si="13"/>
        <v>2650</v>
      </c>
      <c r="BF7" s="35">
        <f t="shared" si="14"/>
        <v>6495</v>
      </c>
      <c r="BG7" s="33" t="str">
        <f t="shared" si="15"/>
        <v/>
      </c>
      <c r="BH7" s="29"/>
      <c r="BI7" s="29"/>
      <c r="BJ7" s="50" t="s">
        <v>11</v>
      </c>
      <c r="BK7" s="2" t="s">
        <v>3</v>
      </c>
      <c r="BL7" s="50" t="s">
        <v>79</v>
      </c>
    </row>
    <row r="8" spans="1:65" ht="18.95" customHeight="1" x14ac:dyDescent="0.25">
      <c r="A8" s="32">
        <v>85</v>
      </c>
      <c r="B8" s="128"/>
      <c r="C8" s="29"/>
      <c r="D8" s="49" t="s">
        <v>185</v>
      </c>
      <c r="E8" s="2"/>
      <c r="F8" s="2" t="s">
        <v>10</v>
      </c>
      <c r="G8" s="120" t="s">
        <v>179</v>
      </c>
      <c r="H8" s="61" t="s">
        <v>106</v>
      </c>
      <c r="I8" s="61" t="s">
        <v>106</v>
      </c>
      <c r="J8" s="51" t="s">
        <v>98</v>
      </c>
      <c r="K8" s="51" t="s">
        <v>98</v>
      </c>
      <c r="L8" s="56" t="s">
        <v>107</v>
      </c>
      <c r="M8" s="51" t="s">
        <v>100</v>
      </c>
      <c r="N8" s="29"/>
      <c r="O8" s="29"/>
      <c r="P8" s="125" t="s">
        <v>196</v>
      </c>
      <c r="Q8" s="29"/>
      <c r="R8" s="2" t="s">
        <v>12</v>
      </c>
      <c r="S8" s="2"/>
      <c r="T8" s="86">
        <v>3.5</v>
      </c>
      <c r="U8" s="2" t="s">
        <v>4</v>
      </c>
      <c r="V8" s="130"/>
      <c r="W8" s="133"/>
      <c r="X8" s="133"/>
      <c r="Y8" s="133"/>
      <c r="Z8" s="60">
        <v>20</v>
      </c>
      <c r="AA8" s="60">
        <v>17</v>
      </c>
      <c r="AB8" s="60">
        <v>12</v>
      </c>
      <c r="AC8" s="30">
        <v>10</v>
      </c>
      <c r="AD8" s="113">
        <v>1</v>
      </c>
      <c r="AE8" s="46">
        <f t="shared" si="0"/>
        <v>4.0000000000000001E-3</v>
      </c>
      <c r="AF8" s="38">
        <v>63</v>
      </c>
      <c r="AG8" s="34">
        <f t="shared" si="1"/>
        <v>15750</v>
      </c>
      <c r="AH8" s="39">
        <v>2200</v>
      </c>
      <c r="AI8" s="35">
        <f t="shared" si="2"/>
        <v>0.14000000000000001</v>
      </c>
      <c r="AJ8" s="89" t="s">
        <v>175</v>
      </c>
      <c r="AK8" s="90">
        <v>3.4000000000000002E-2</v>
      </c>
      <c r="AL8" s="40">
        <f t="shared" si="3"/>
        <v>0.33400000000000002</v>
      </c>
      <c r="AM8" s="35">
        <f t="shared" si="4"/>
        <v>1.17</v>
      </c>
      <c r="AN8" s="35">
        <f t="shared" si="5"/>
        <v>4.8099999999999996</v>
      </c>
      <c r="AO8" s="36">
        <v>0</v>
      </c>
      <c r="AP8" s="35">
        <f t="shared" si="6"/>
        <v>0</v>
      </c>
      <c r="AQ8" s="31">
        <v>0.05</v>
      </c>
      <c r="AR8" s="35">
        <f t="shared" si="7"/>
        <v>0.35</v>
      </c>
      <c r="AS8" s="10"/>
      <c r="AT8" s="31"/>
      <c r="AU8" s="10"/>
      <c r="AV8" s="35">
        <f t="shared" si="8"/>
        <v>0.35</v>
      </c>
      <c r="AW8" s="35">
        <f t="shared" si="9"/>
        <v>5.16</v>
      </c>
      <c r="AX8" s="37">
        <f t="shared" si="10"/>
        <v>0.26290000000000002</v>
      </c>
      <c r="AY8" s="91">
        <v>7</v>
      </c>
      <c r="AZ8" s="96">
        <v>16.989999999999998</v>
      </c>
      <c r="BA8" s="37">
        <f t="shared" si="11"/>
        <v>0.58799999999999997</v>
      </c>
      <c r="BB8" s="10"/>
      <c r="BC8" s="50">
        <v>500</v>
      </c>
      <c r="BD8" s="35">
        <f t="shared" si="12"/>
        <v>2580</v>
      </c>
      <c r="BE8" s="35">
        <f t="shared" si="13"/>
        <v>3500</v>
      </c>
      <c r="BF8" s="35">
        <f t="shared" si="14"/>
        <v>8495</v>
      </c>
      <c r="BG8" s="33" t="str">
        <f t="shared" si="15"/>
        <v/>
      </c>
      <c r="BH8" s="29"/>
      <c r="BI8" s="29"/>
      <c r="BJ8" s="50" t="s">
        <v>11</v>
      </c>
      <c r="BK8" s="2" t="s">
        <v>3</v>
      </c>
      <c r="BL8" s="50" t="s">
        <v>79</v>
      </c>
    </row>
    <row r="9" spans="1:65" ht="18.95" customHeight="1" x14ac:dyDescent="0.25">
      <c r="A9" s="32">
        <v>86</v>
      </c>
      <c r="B9" s="128"/>
      <c r="C9" s="29"/>
      <c r="D9" s="49" t="s">
        <v>185</v>
      </c>
      <c r="E9" s="2"/>
      <c r="F9" s="2" t="s">
        <v>10</v>
      </c>
      <c r="G9" s="120" t="s">
        <v>179</v>
      </c>
      <c r="H9" s="55" t="s">
        <v>86</v>
      </c>
      <c r="I9" s="55" t="s">
        <v>86</v>
      </c>
      <c r="J9" s="51" t="s">
        <v>98</v>
      </c>
      <c r="K9" s="51" t="s">
        <v>98</v>
      </c>
      <c r="L9" s="56" t="s">
        <v>87</v>
      </c>
      <c r="M9" s="51" t="s">
        <v>100</v>
      </c>
      <c r="N9" s="29"/>
      <c r="O9" s="29"/>
      <c r="P9" s="125" t="s">
        <v>197</v>
      </c>
      <c r="Q9" s="29"/>
      <c r="R9" s="2" t="s">
        <v>12</v>
      </c>
      <c r="S9" s="2"/>
      <c r="T9" s="86">
        <v>4.25</v>
      </c>
      <c r="U9" s="2" t="s">
        <v>4</v>
      </c>
      <c r="V9" s="130"/>
      <c r="W9" s="133"/>
      <c r="X9" s="133"/>
      <c r="Y9" s="133"/>
      <c r="Z9" s="60">
        <v>17</v>
      </c>
      <c r="AA9" s="60">
        <v>17</v>
      </c>
      <c r="AB9" s="60">
        <v>16.5</v>
      </c>
      <c r="AC9" s="30">
        <v>10</v>
      </c>
      <c r="AD9" s="113">
        <v>1</v>
      </c>
      <c r="AE9" s="46">
        <f t="shared" si="0"/>
        <v>5.0000000000000001E-3</v>
      </c>
      <c r="AF9" s="38">
        <v>63</v>
      </c>
      <c r="AG9" s="34">
        <f t="shared" si="1"/>
        <v>12600</v>
      </c>
      <c r="AH9" s="39">
        <v>2200</v>
      </c>
      <c r="AI9" s="35">
        <f t="shared" si="2"/>
        <v>0.17</v>
      </c>
      <c r="AJ9" s="89" t="s">
        <v>175</v>
      </c>
      <c r="AK9" s="90">
        <v>3.4000000000000002E-2</v>
      </c>
      <c r="AL9" s="40">
        <f t="shared" si="3"/>
        <v>0.33400000000000002</v>
      </c>
      <c r="AM9" s="35">
        <f t="shared" si="4"/>
        <v>1.42</v>
      </c>
      <c r="AN9" s="35">
        <f t="shared" si="5"/>
        <v>5.84</v>
      </c>
      <c r="AO9" s="36">
        <v>0</v>
      </c>
      <c r="AP9" s="35">
        <f t="shared" si="6"/>
        <v>0</v>
      </c>
      <c r="AQ9" s="31">
        <v>0.05</v>
      </c>
      <c r="AR9" s="35">
        <f t="shared" si="7"/>
        <v>0.41</v>
      </c>
      <c r="AS9" s="10"/>
      <c r="AT9" s="31"/>
      <c r="AU9" s="10"/>
      <c r="AV9" s="35">
        <f t="shared" si="8"/>
        <v>0.41</v>
      </c>
      <c r="AW9" s="35">
        <f t="shared" si="9"/>
        <v>6.25</v>
      </c>
      <c r="AX9" s="37">
        <f t="shared" si="10"/>
        <v>0.2424</v>
      </c>
      <c r="AY9" s="91">
        <v>8.25</v>
      </c>
      <c r="AZ9" s="96">
        <v>19.989999999999998</v>
      </c>
      <c r="BA9" s="37">
        <f t="shared" si="11"/>
        <v>0.58730000000000004</v>
      </c>
      <c r="BB9" s="10"/>
      <c r="BC9" s="50">
        <v>500</v>
      </c>
      <c r="BD9" s="35">
        <f t="shared" si="12"/>
        <v>3125</v>
      </c>
      <c r="BE9" s="35">
        <f t="shared" si="13"/>
        <v>4125</v>
      </c>
      <c r="BF9" s="35">
        <f t="shared" si="14"/>
        <v>9995</v>
      </c>
      <c r="BG9" s="33" t="str">
        <f t="shared" si="15"/>
        <v/>
      </c>
      <c r="BH9" s="29"/>
      <c r="BI9" s="29"/>
      <c r="BJ9" s="50" t="s">
        <v>11</v>
      </c>
      <c r="BK9" s="2" t="s">
        <v>3</v>
      </c>
      <c r="BL9" s="50" t="s">
        <v>79</v>
      </c>
    </row>
    <row r="10" spans="1:65" ht="18.95" customHeight="1" x14ac:dyDescent="0.25">
      <c r="A10" s="32">
        <v>87</v>
      </c>
      <c r="B10" s="128"/>
      <c r="C10" s="29"/>
      <c r="D10" s="49" t="s">
        <v>185</v>
      </c>
      <c r="E10" s="2"/>
      <c r="F10" s="2" t="s">
        <v>10</v>
      </c>
      <c r="G10" s="120" t="s">
        <v>179</v>
      </c>
      <c r="H10" s="55" t="s">
        <v>88</v>
      </c>
      <c r="I10" s="55" t="s">
        <v>88</v>
      </c>
      <c r="J10" s="51" t="s">
        <v>98</v>
      </c>
      <c r="K10" s="51" t="s">
        <v>98</v>
      </c>
      <c r="L10" s="56" t="s">
        <v>73</v>
      </c>
      <c r="M10" s="51" t="s">
        <v>100</v>
      </c>
      <c r="N10" s="29"/>
      <c r="O10" s="29"/>
      <c r="P10" s="125" t="s">
        <v>198</v>
      </c>
      <c r="Q10" s="29"/>
      <c r="R10" s="2" t="s">
        <v>12</v>
      </c>
      <c r="S10" s="2"/>
      <c r="T10" s="86">
        <v>6.89</v>
      </c>
      <c r="U10" s="2" t="s">
        <v>4</v>
      </c>
      <c r="V10" s="130"/>
      <c r="W10" s="133"/>
      <c r="X10" s="133"/>
      <c r="Y10" s="133"/>
      <c r="Z10" s="60">
        <v>21.5</v>
      </c>
      <c r="AA10" s="60">
        <v>21.5</v>
      </c>
      <c r="AB10" s="60">
        <v>27</v>
      </c>
      <c r="AC10" s="30">
        <v>10</v>
      </c>
      <c r="AD10" s="113">
        <v>1</v>
      </c>
      <c r="AE10" s="46">
        <f t="shared" si="0"/>
        <v>1.2E-2</v>
      </c>
      <c r="AF10" s="38">
        <v>63</v>
      </c>
      <c r="AG10" s="34">
        <f t="shared" si="1"/>
        <v>5250</v>
      </c>
      <c r="AH10" s="39">
        <v>2200</v>
      </c>
      <c r="AI10" s="35">
        <f t="shared" si="2"/>
        <v>0.42</v>
      </c>
      <c r="AJ10" s="89" t="s">
        <v>175</v>
      </c>
      <c r="AK10" s="90">
        <v>3.4000000000000002E-2</v>
      </c>
      <c r="AL10" s="40">
        <f t="shared" si="3"/>
        <v>0.33400000000000002</v>
      </c>
      <c r="AM10" s="35">
        <f t="shared" si="4"/>
        <v>2.2999999999999998</v>
      </c>
      <c r="AN10" s="35">
        <f t="shared" si="5"/>
        <v>9.61</v>
      </c>
      <c r="AO10" s="36">
        <v>0</v>
      </c>
      <c r="AP10" s="35">
        <f t="shared" si="6"/>
        <v>0</v>
      </c>
      <c r="AQ10" s="31">
        <v>0.05</v>
      </c>
      <c r="AR10" s="35">
        <f t="shared" si="7"/>
        <v>0.75</v>
      </c>
      <c r="AS10" s="10"/>
      <c r="AT10" s="31"/>
      <c r="AU10" s="10"/>
      <c r="AV10" s="35">
        <f t="shared" si="8"/>
        <v>0.75</v>
      </c>
      <c r="AW10" s="35">
        <f t="shared" si="9"/>
        <v>10.36</v>
      </c>
      <c r="AX10" s="37">
        <f t="shared" si="10"/>
        <v>0.3125</v>
      </c>
      <c r="AY10" s="91">
        <v>15.07</v>
      </c>
      <c r="AZ10" s="96">
        <v>32.99</v>
      </c>
      <c r="BA10" s="37">
        <f t="shared" si="11"/>
        <v>0.54320000000000002</v>
      </c>
      <c r="BB10" s="10"/>
      <c r="BC10" s="50">
        <v>500</v>
      </c>
      <c r="BD10" s="35">
        <f t="shared" si="12"/>
        <v>5180</v>
      </c>
      <c r="BE10" s="35">
        <f t="shared" si="13"/>
        <v>7535</v>
      </c>
      <c r="BF10" s="35">
        <f t="shared" si="14"/>
        <v>16495</v>
      </c>
      <c r="BG10" s="33" t="str">
        <f t="shared" si="15"/>
        <v/>
      </c>
      <c r="BH10" s="29"/>
      <c r="BI10" s="29"/>
      <c r="BJ10" s="50" t="s">
        <v>11</v>
      </c>
      <c r="BK10" s="2" t="s">
        <v>3</v>
      </c>
      <c r="BL10" s="50" t="s">
        <v>79</v>
      </c>
    </row>
    <row r="11" spans="1:65" ht="18.95" customHeight="1" x14ac:dyDescent="0.25">
      <c r="A11" s="32">
        <v>88</v>
      </c>
      <c r="B11" s="129"/>
      <c r="C11" s="29"/>
      <c r="D11" s="49" t="s">
        <v>185</v>
      </c>
      <c r="E11" s="2"/>
      <c r="F11" s="2" t="s">
        <v>10</v>
      </c>
      <c r="G11" s="120" t="s">
        <v>179</v>
      </c>
      <c r="H11" s="55" t="s">
        <v>89</v>
      </c>
      <c r="I11" s="55" t="s">
        <v>89</v>
      </c>
      <c r="J11" s="51" t="s">
        <v>98</v>
      </c>
      <c r="K11" s="51" t="s">
        <v>98</v>
      </c>
      <c r="L11" s="56" t="s">
        <v>90</v>
      </c>
      <c r="M11" s="51" t="s">
        <v>100</v>
      </c>
      <c r="N11" s="29"/>
      <c r="O11" s="29"/>
      <c r="P11" s="125" t="s">
        <v>199</v>
      </c>
      <c r="Q11" s="29"/>
      <c r="R11" s="2" t="s">
        <v>12</v>
      </c>
      <c r="S11" s="2"/>
      <c r="T11" s="86">
        <v>4.25</v>
      </c>
      <c r="U11" s="2" t="s">
        <v>4</v>
      </c>
      <c r="V11" s="130"/>
      <c r="W11" s="133"/>
      <c r="X11" s="133"/>
      <c r="Y11" s="133"/>
      <c r="Z11" s="60">
        <v>12.5</v>
      </c>
      <c r="AA11" s="60">
        <v>12.5</v>
      </c>
      <c r="AB11" s="60">
        <v>38.5</v>
      </c>
      <c r="AC11" s="30">
        <v>10</v>
      </c>
      <c r="AD11" s="113">
        <v>1</v>
      </c>
      <c r="AE11" s="46">
        <f t="shared" si="0"/>
        <v>6.0000000000000001E-3</v>
      </c>
      <c r="AF11" s="38">
        <v>63</v>
      </c>
      <c r="AG11" s="34">
        <f t="shared" si="1"/>
        <v>10500</v>
      </c>
      <c r="AH11" s="39">
        <v>2200</v>
      </c>
      <c r="AI11" s="35">
        <f t="shared" si="2"/>
        <v>0.21</v>
      </c>
      <c r="AJ11" s="89" t="s">
        <v>175</v>
      </c>
      <c r="AK11" s="90">
        <v>3.4000000000000002E-2</v>
      </c>
      <c r="AL11" s="40">
        <f t="shared" si="3"/>
        <v>0.33400000000000002</v>
      </c>
      <c r="AM11" s="35">
        <f t="shared" si="4"/>
        <v>1.42</v>
      </c>
      <c r="AN11" s="35">
        <f t="shared" si="5"/>
        <v>5.88</v>
      </c>
      <c r="AO11" s="36">
        <v>0</v>
      </c>
      <c r="AP11" s="35">
        <f t="shared" si="6"/>
        <v>0</v>
      </c>
      <c r="AQ11" s="31">
        <v>0.05</v>
      </c>
      <c r="AR11" s="35">
        <f t="shared" si="7"/>
        <v>0.39</v>
      </c>
      <c r="AS11" s="10"/>
      <c r="AT11" s="31"/>
      <c r="AU11" s="10"/>
      <c r="AV11" s="35">
        <f t="shared" si="8"/>
        <v>0.39</v>
      </c>
      <c r="AW11" s="35">
        <f t="shared" si="9"/>
        <v>6.27</v>
      </c>
      <c r="AX11" s="37">
        <f t="shared" si="10"/>
        <v>0.19620000000000001</v>
      </c>
      <c r="AY11" s="91">
        <v>7.8</v>
      </c>
      <c r="AZ11" s="97">
        <v>19.989999999999998</v>
      </c>
      <c r="BA11" s="37">
        <f t="shared" si="11"/>
        <v>0.60980000000000001</v>
      </c>
      <c r="BB11" s="10"/>
      <c r="BC11" s="50">
        <v>500</v>
      </c>
      <c r="BD11" s="35">
        <f t="shared" si="12"/>
        <v>3135</v>
      </c>
      <c r="BE11" s="35">
        <f t="shared" si="13"/>
        <v>3900</v>
      </c>
      <c r="BF11" s="35">
        <f t="shared" si="14"/>
        <v>9995</v>
      </c>
      <c r="BG11" s="33" t="str">
        <f t="shared" si="15"/>
        <v/>
      </c>
      <c r="BH11" s="29"/>
      <c r="BI11" s="29"/>
      <c r="BJ11" s="50" t="s">
        <v>11</v>
      </c>
      <c r="BK11" s="2" t="s">
        <v>3</v>
      </c>
      <c r="BL11" s="50" t="s">
        <v>79</v>
      </c>
    </row>
    <row r="12" spans="1:65" ht="18.95" customHeight="1" x14ac:dyDescent="0.25">
      <c r="A12" s="32">
        <v>126</v>
      </c>
      <c r="B12" s="127"/>
      <c r="C12" s="29"/>
      <c r="D12" s="49" t="s">
        <v>108</v>
      </c>
      <c r="E12" s="2" t="s">
        <v>5</v>
      </c>
      <c r="F12" s="2" t="s">
        <v>10</v>
      </c>
      <c r="G12" s="120" t="s">
        <v>119</v>
      </c>
      <c r="H12" s="55" t="s">
        <v>120</v>
      </c>
      <c r="I12" s="64" t="s">
        <v>186</v>
      </c>
      <c r="J12" s="49" t="s">
        <v>121</v>
      </c>
      <c r="K12" s="49" t="s">
        <v>121</v>
      </c>
      <c r="L12" s="70" t="s">
        <v>122</v>
      </c>
      <c r="M12" s="51" t="s">
        <v>123</v>
      </c>
      <c r="N12" s="29"/>
      <c r="O12" s="29"/>
      <c r="P12" s="125" t="s">
        <v>200</v>
      </c>
      <c r="Q12" s="117"/>
      <c r="R12" s="2" t="s">
        <v>12</v>
      </c>
      <c r="S12" s="2"/>
      <c r="T12" s="86">
        <v>2.65</v>
      </c>
      <c r="U12" s="2" t="s">
        <v>4</v>
      </c>
      <c r="V12" s="130" t="s">
        <v>124</v>
      </c>
      <c r="W12" s="134">
        <v>43.5</v>
      </c>
      <c r="X12" s="134">
        <v>28</v>
      </c>
      <c r="Y12" s="134">
        <v>42</v>
      </c>
      <c r="Z12" s="65">
        <v>17</v>
      </c>
      <c r="AA12" s="65">
        <v>8.5</v>
      </c>
      <c r="AB12" s="65">
        <v>22</v>
      </c>
      <c r="AC12" s="30">
        <v>10</v>
      </c>
      <c r="AD12" s="113">
        <v>2</v>
      </c>
      <c r="AE12" s="46">
        <f t="shared" si="0"/>
        <v>3.0000000000000001E-3</v>
      </c>
      <c r="AF12" s="38">
        <v>63</v>
      </c>
      <c r="AG12" s="34">
        <f t="shared" si="1"/>
        <v>42000</v>
      </c>
      <c r="AH12" s="39">
        <v>2200</v>
      </c>
      <c r="AI12" s="35">
        <f t="shared" si="2"/>
        <v>0.05</v>
      </c>
      <c r="AJ12" s="88" t="s">
        <v>50</v>
      </c>
      <c r="AK12" s="90">
        <v>1.7999999999999999E-2</v>
      </c>
      <c r="AL12" s="31">
        <f>AK12+30%</f>
        <v>0.318</v>
      </c>
      <c r="AM12" s="35">
        <f t="shared" si="4"/>
        <v>0.84</v>
      </c>
      <c r="AN12" s="35">
        <f t="shared" si="5"/>
        <v>3.54</v>
      </c>
      <c r="AO12" s="36">
        <v>0</v>
      </c>
      <c r="AP12" s="35">
        <f t="shared" si="6"/>
        <v>0</v>
      </c>
      <c r="AQ12" s="31">
        <v>0.05</v>
      </c>
      <c r="AR12" s="35">
        <f t="shared" si="7"/>
        <v>0.28999999999999998</v>
      </c>
      <c r="AS12" s="10"/>
      <c r="AT12" s="31"/>
      <c r="AU12" s="10"/>
      <c r="AV12" s="35">
        <f t="shared" si="8"/>
        <v>0.28999999999999998</v>
      </c>
      <c r="AW12" s="35">
        <f t="shared" si="9"/>
        <v>3.83</v>
      </c>
      <c r="AX12" s="37">
        <f t="shared" si="10"/>
        <v>0.33679999999999999</v>
      </c>
      <c r="AY12" s="91">
        <v>5.7750000000000004</v>
      </c>
      <c r="AZ12" s="29"/>
      <c r="BA12" s="37" t="str">
        <f t="shared" si="11"/>
        <v/>
      </c>
      <c r="BB12" s="10"/>
      <c r="BC12" s="50">
        <v>1000</v>
      </c>
      <c r="BD12" s="35">
        <f t="shared" si="12"/>
        <v>3830</v>
      </c>
      <c r="BE12" s="35">
        <f t="shared" si="13"/>
        <v>5775</v>
      </c>
      <c r="BF12" s="35">
        <f t="shared" si="14"/>
        <v>0</v>
      </c>
      <c r="BG12" s="33">
        <f t="shared" si="15"/>
        <v>25.58</v>
      </c>
      <c r="BH12" s="29"/>
      <c r="BI12" s="29"/>
      <c r="BJ12" s="50" t="s">
        <v>11</v>
      </c>
      <c r="BK12" s="2" t="s">
        <v>3</v>
      </c>
      <c r="BL12" s="50" t="s">
        <v>125</v>
      </c>
      <c r="BM12" s="5" t="s">
        <v>177</v>
      </c>
    </row>
    <row r="13" spans="1:65" ht="18.95" customHeight="1" x14ac:dyDescent="0.25">
      <c r="A13" s="32">
        <v>127</v>
      </c>
      <c r="B13" s="128"/>
      <c r="C13" s="29"/>
      <c r="D13" s="49" t="s">
        <v>108</v>
      </c>
      <c r="E13" s="2" t="s">
        <v>5</v>
      </c>
      <c r="F13" s="2" t="s">
        <v>10</v>
      </c>
      <c r="G13" s="120" t="s">
        <v>119</v>
      </c>
      <c r="H13" s="55" t="s">
        <v>110</v>
      </c>
      <c r="I13" s="64" t="str">
        <f t="shared" ref="I13:I20" si="16">H13</f>
        <v>Resin Toothbrush holder</v>
      </c>
      <c r="J13" s="49" t="s">
        <v>121</v>
      </c>
      <c r="K13" s="49" t="s">
        <v>121</v>
      </c>
      <c r="L13" s="50" t="s">
        <v>126</v>
      </c>
      <c r="M13" s="51" t="s">
        <v>123</v>
      </c>
      <c r="N13" s="29"/>
      <c r="O13" s="29"/>
      <c r="P13" s="125" t="s">
        <v>201</v>
      </c>
      <c r="Q13" s="117"/>
      <c r="R13" s="2" t="s">
        <v>12</v>
      </c>
      <c r="S13" s="2"/>
      <c r="T13" s="86">
        <v>2.78</v>
      </c>
      <c r="U13" s="2" t="s">
        <v>4</v>
      </c>
      <c r="V13" s="130"/>
      <c r="W13" s="134"/>
      <c r="X13" s="134"/>
      <c r="Y13" s="134"/>
      <c r="Z13" s="71">
        <v>8.5</v>
      </c>
      <c r="AA13" s="71">
        <v>8.5</v>
      </c>
      <c r="AB13" s="71">
        <v>13.5</v>
      </c>
      <c r="AC13" s="30">
        <v>10</v>
      </c>
      <c r="AD13" s="113">
        <v>1</v>
      </c>
      <c r="AE13" s="46">
        <f t="shared" si="0"/>
        <v>1E-3</v>
      </c>
      <c r="AF13" s="38">
        <v>63</v>
      </c>
      <c r="AG13" s="34">
        <f t="shared" si="1"/>
        <v>63000</v>
      </c>
      <c r="AH13" s="39">
        <v>2200</v>
      </c>
      <c r="AI13" s="35"/>
      <c r="AJ13" s="89" t="s">
        <v>175</v>
      </c>
      <c r="AK13" s="90">
        <v>3.4000000000000002E-2</v>
      </c>
      <c r="AL13" s="31">
        <f t="shared" ref="AL13:AL20" si="17">AK13+30%</f>
        <v>0.33400000000000002</v>
      </c>
      <c r="AM13" s="35">
        <f t="shared" si="4"/>
        <v>0.93</v>
      </c>
      <c r="AN13" s="35">
        <f t="shared" si="5"/>
        <v>3.71</v>
      </c>
      <c r="AO13" s="36">
        <v>0</v>
      </c>
      <c r="AP13" s="35">
        <f t="shared" si="6"/>
        <v>0</v>
      </c>
      <c r="AQ13" s="31">
        <v>0.05</v>
      </c>
      <c r="AR13" s="35">
        <f t="shared" si="7"/>
        <v>0.28999999999999998</v>
      </c>
      <c r="AS13" s="10"/>
      <c r="AT13" s="31"/>
      <c r="AU13" s="10"/>
      <c r="AV13" s="35">
        <f t="shared" si="8"/>
        <v>0.28999999999999998</v>
      </c>
      <c r="AW13" s="35">
        <f t="shared" si="9"/>
        <v>4</v>
      </c>
      <c r="AX13" s="37">
        <f t="shared" si="10"/>
        <v>0.30740000000000001</v>
      </c>
      <c r="AY13" s="91">
        <v>5.7750000000000004</v>
      </c>
      <c r="AZ13" s="29"/>
      <c r="BA13" s="37" t="str">
        <f t="shared" si="11"/>
        <v/>
      </c>
      <c r="BB13" s="10"/>
      <c r="BC13" s="50">
        <v>500</v>
      </c>
      <c r="BD13" s="35">
        <f t="shared" si="12"/>
        <v>2000</v>
      </c>
      <c r="BE13" s="35">
        <f t="shared" si="13"/>
        <v>2887.5</v>
      </c>
      <c r="BF13" s="35">
        <f t="shared" si="14"/>
        <v>0</v>
      </c>
      <c r="BG13" s="33" t="str">
        <f t="shared" si="15"/>
        <v/>
      </c>
      <c r="BH13" s="29"/>
      <c r="BI13" s="29"/>
      <c r="BJ13" s="50" t="s">
        <v>11</v>
      </c>
      <c r="BK13" s="2" t="s">
        <v>3</v>
      </c>
      <c r="BL13" s="50" t="s">
        <v>125</v>
      </c>
      <c r="BM13" s="1" t="s">
        <v>173</v>
      </c>
    </row>
    <row r="14" spans="1:65" ht="18.95" customHeight="1" x14ac:dyDescent="0.25">
      <c r="A14" s="32">
        <v>128</v>
      </c>
      <c r="B14" s="128"/>
      <c r="C14" s="29"/>
      <c r="D14" s="49" t="s">
        <v>108</v>
      </c>
      <c r="E14" s="2" t="s">
        <v>5</v>
      </c>
      <c r="F14" s="2" t="s">
        <v>10</v>
      </c>
      <c r="G14" s="120" t="s">
        <v>119</v>
      </c>
      <c r="H14" s="55" t="s">
        <v>111</v>
      </c>
      <c r="I14" s="64" t="str">
        <f t="shared" si="16"/>
        <v>Resin Tumbler</v>
      </c>
      <c r="J14" s="49" t="s">
        <v>121</v>
      </c>
      <c r="K14" s="49" t="s">
        <v>121</v>
      </c>
      <c r="L14" s="50" t="s">
        <v>127</v>
      </c>
      <c r="M14" s="51" t="s">
        <v>123</v>
      </c>
      <c r="N14" s="29"/>
      <c r="O14" s="29"/>
      <c r="P14" s="125" t="s">
        <v>202</v>
      </c>
      <c r="Q14" s="117"/>
      <c r="R14" s="2" t="s">
        <v>12</v>
      </c>
      <c r="S14" s="2"/>
      <c r="T14" s="86">
        <v>1.75</v>
      </c>
      <c r="U14" s="2" t="s">
        <v>4</v>
      </c>
      <c r="V14" s="130"/>
      <c r="W14" s="134"/>
      <c r="X14" s="134"/>
      <c r="Y14" s="134"/>
      <c r="Z14" s="71">
        <v>12</v>
      </c>
      <c r="AA14" s="71">
        <v>7.5</v>
      </c>
      <c r="AB14" s="71">
        <v>13</v>
      </c>
      <c r="AC14" s="30">
        <v>10</v>
      </c>
      <c r="AD14" s="113">
        <v>1</v>
      </c>
      <c r="AE14" s="46">
        <f t="shared" si="0"/>
        <v>1E-3</v>
      </c>
      <c r="AF14" s="38">
        <v>63</v>
      </c>
      <c r="AG14" s="34">
        <f t="shared" si="1"/>
        <v>63000</v>
      </c>
      <c r="AH14" s="39">
        <v>2200</v>
      </c>
      <c r="AI14" s="35"/>
      <c r="AJ14" s="89" t="s">
        <v>175</v>
      </c>
      <c r="AK14" s="90">
        <v>3.4000000000000002E-2</v>
      </c>
      <c r="AL14" s="31">
        <f t="shared" si="17"/>
        <v>0.33400000000000002</v>
      </c>
      <c r="AM14" s="35">
        <f t="shared" si="4"/>
        <v>0.57999999999999996</v>
      </c>
      <c r="AN14" s="35">
        <f t="shared" si="5"/>
        <v>2.33</v>
      </c>
      <c r="AO14" s="36">
        <v>0</v>
      </c>
      <c r="AP14" s="35">
        <f t="shared" si="6"/>
        <v>0</v>
      </c>
      <c r="AQ14" s="31">
        <v>0.05</v>
      </c>
      <c r="AR14" s="35">
        <f t="shared" si="7"/>
        <v>0.16</v>
      </c>
      <c r="AS14" s="10"/>
      <c r="AT14" s="31"/>
      <c r="AU14" s="10"/>
      <c r="AV14" s="35">
        <f t="shared" si="8"/>
        <v>0.16</v>
      </c>
      <c r="AW14" s="35">
        <f t="shared" si="9"/>
        <v>2.4900000000000002</v>
      </c>
      <c r="AX14" s="37">
        <f t="shared" si="10"/>
        <v>0.21940000000000001</v>
      </c>
      <c r="AY14" s="91">
        <v>3.19</v>
      </c>
      <c r="AZ14" s="29"/>
      <c r="BA14" s="37" t="str">
        <f t="shared" si="11"/>
        <v/>
      </c>
      <c r="BB14" s="10"/>
      <c r="BC14" s="50">
        <v>500</v>
      </c>
      <c r="BD14" s="35">
        <f t="shared" si="12"/>
        <v>1245</v>
      </c>
      <c r="BE14" s="35">
        <f t="shared" si="13"/>
        <v>1595</v>
      </c>
      <c r="BF14" s="35">
        <f t="shared" si="14"/>
        <v>0</v>
      </c>
      <c r="BG14" s="33" t="str">
        <f t="shared" si="15"/>
        <v/>
      </c>
      <c r="BH14" s="29"/>
      <c r="BI14" s="29"/>
      <c r="BJ14" s="50" t="s">
        <v>11</v>
      </c>
      <c r="BK14" s="2" t="s">
        <v>3</v>
      </c>
      <c r="BL14" s="50" t="s">
        <v>125</v>
      </c>
    </row>
    <row r="15" spans="1:65" ht="18.95" customHeight="1" x14ac:dyDescent="0.25">
      <c r="A15" s="32">
        <v>129</v>
      </c>
      <c r="B15" s="128"/>
      <c r="C15" s="29"/>
      <c r="D15" s="49" t="s">
        <v>108</v>
      </c>
      <c r="E15" s="2" t="s">
        <v>5</v>
      </c>
      <c r="F15" s="2" t="s">
        <v>10</v>
      </c>
      <c r="G15" s="120" t="s">
        <v>119</v>
      </c>
      <c r="H15" s="55" t="s">
        <v>112</v>
      </c>
      <c r="I15" s="64" t="str">
        <f t="shared" si="16"/>
        <v>Resin Soap dish</v>
      </c>
      <c r="J15" s="49" t="s">
        <v>121</v>
      </c>
      <c r="K15" s="49" t="s">
        <v>121</v>
      </c>
      <c r="L15" s="50" t="s">
        <v>128</v>
      </c>
      <c r="M15" s="51" t="s">
        <v>123</v>
      </c>
      <c r="N15" s="29"/>
      <c r="O15" s="29"/>
      <c r="P15" s="125" t="s">
        <v>203</v>
      </c>
      <c r="Q15" s="117"/>
      <c r="R15" s="2" t="s">
        <v>12</v>
      </c>
      <c r="S15" s="2"/>
      <c r="T15" s="86">
        <v>1.95</v>
      </c>
      <c r="U15" s="2" t="s">
        <v>4</v>
      </c>
      <c r="V15" s="130"/>
      <c r="W15" s="134"/>
      <c r="X15" s="134"/>
      <c r="Y15" s="134"/>
      <c r="Z15" s="71">
        <v>11</v>
      </c>
      <c r="AA15" s="71">
        <v>3.5</v>
      </c>
      <c r="AB15" s="71">
        <v>15.5</v>
      </c>
      <c r="AC15" s="30">
        <v>10</v>
      </c>
      <c r="AD15" s="113">
        <v>1</v>
      </c>
      <c r="AE15" s="46">
        <f t="shared" si="0"/>
        <v>1E-3</v>
      </c>
      <c r="AF15" s="38">
        <v>63</v>
      </c>
      <c r="AG15" s="34">
        <f t="shared" si="1"/>
        <v>63000</v>
      </c>
      <c r="AH15" s="39">
        <v>2200</v>
      </c>
      <c r="AI15" s="35"/>
      <c r="AJ15" s="89" t="s">
        <v>175</v>
      </c>
      <c r="AK15" s="90">
        <v>3.4000000000000002E-2</v>
      </c>
      <c r="AL15" s="31">
        <f t="shared" si="17"/>
        <v>0.33400000000000002</v>
      </c>
      <c r="AM15" s="35">
        <f t="shared" ref="AM15:AM46" si="18">IF(ISERROR(T15*AL15),"",T15*AL15)</f>
        <v>0.65</v>
      </c>
      <c r="AN15" s="35">
        <f t="shared" ref="AN15:AN46" si="19">IF(ISERROR(T15+AI15+AM15),"",T15+AI15+AM15)</f>
        <v>2.6</v>
      </c>
      <c r="AO15" s="36">
        <v>0</v>
      </c>
      <c r="AP15" s="35">
        <f t="shared" ref="AP15:AP46" si="20">IF(ISERROR(AY15*AO15),"",AY15*AO15)</f>
        <v>0</v>
      </c>
      <c r="AQ15" s="31">
        <v>0.05</v>
      </c>
      <c r="AR15" s="35">
        <f t="shared" ref="AR15:AR46" si="21">IF(ISERROR(AY15*AQ15),"",AY15*AQ15)</f>
        <v>0.18</v>
      </c>
      <c r="AS15" s="10"/>
      <c r="AT15" s="31"/>
      <c r="AU15" s="10"/>
      <c r="AV15" s="35">
        <f t="shared" ref="AV15:AV46" si="22">IF(ISERROR(AP15+AR15+AU15),"",AP15+AR15+AU15)</f>
        <v>0.18</v>
      </c>
      <c r="AW15" s="35">
        <f t="shared" ref="AW15:AW46" si="23">IF(ISERROR(AN15+AV15),"",AN15+AV15)</f>
        <v>2.78</v>
      </c>
      <c r="AX15" s="37">
        <f t="shared" ref="AX15:AX46" si="24">IF(ISERROR((AY15-AW15)/AY15),"",(AY15-AW15)/AY15)</f>
        <v>0.22239999999999999</v>
      </c>
      <c r="AY15" s="91">
        <v>3.5750000000000002</v>
      </c>
      <c r="AZ15" s="29"/>
      <c r="BA15" s="37" t="str">
        <f t="shared" si="11"/>
        <v/>
      </c>
      <c r="BB15" s="10"/>
      <c r="BC15" s="50">
        <v>500</v>
      </c>
      <c r="BD15" s="35">
        <f t="shared" si="12"/>
        <v>1390</v>
      </c>
      <c r="BE15" s="35">
        <f t="shared" si="13"/>
        <v>1787.5</v>
      </c>
      <c r="BF15" s="35">
        <f t="shared" si="14"/>
        <v>0</v>
      </c>
      <c r="BG15" s="33" t="str">
        <f t="shared" ref="BG15:BG46" si="25">IF(W15="","",W15*X15*Y15/1000000/AD15*BC15)</f>
        <v/>
      </c>
      <c r="BH15" s="29"/>
      <c r="BI15" s="29"/>
      <c r="BJ15" s="50" t="s">
        <v>11</v>
      </c>
      <c r="BK15" s="2" t="s">
        <v>3</v>
      </c>
      <c r="BL15" s="50" t="s">
        <v>125</v>
      </c>
    </row>
    <row r="16" spans="1:65" ht="18.95" customHeight="1" x14ac:dyDescent="0.25">
      <c r="A16" s="32">
        <v>130</v>
      </c>
      <c r="B16" s="128"/>
      <c r="C16" s="29"/>
      <c r="D16" s="49" t="s">
        <v>108</v>
      </c>
      <c r="E16" s="2" t="s">
        <v>5</v>
      </c>
      <c r="F16" s="2" t="s">
        <v>10</v>
      </c>
      <c r="G16" s="120" t="s">
        <v>119</v>
      </c>
      <c r="H16" s="55" t="s">
        <v>129</v>
      </c>
      <c r="I16" s="64" t="str">
        <f t="shared" si="16"/>
        <v>Resin Cotton jar</v>
      </c>
      <c r="J16" s="49" t="s">
        <v>121</v>
      </c>
      <c r="K16" s="49" t="s">
        <v>121</v>
      </c>
      <c r="L16" s="50" t="s">
        <v>130</v>
      </c>
      <c r="M16" s="51" t="s">
        <v>123</v>
      </c>
      <c r="N16" s="29"/>
      <c r="O16" s="29"/>
      <c r="P16" s="125" t="s">
        <v>204</v>
      </c>
      <c r="Q16" s="117"/>
      <c r="R16" s="2" t="s">
        <v>12</v>
      </c>
      <c r="S16" s="2"/>
      <c r="T16" s="86">
        <v>3.32</v>
      </c>
      <c r="U16" s="2" t="s">
        <v>4</v>
      </c>
      <c r="V16" s="130"/>
      <c r="W16" s="134"/>
      <c r="X16" s="134"/>
      <c r="Y16" s="134"/>
      <c r="Z16" s="71">
        <v>11</v>
      </c>
      <c r="AA16" s="71">
        <v>11</v>
      </c>
      <c r="AB16" s="71">
        <v>12.5</v>
      </c>
      <c r="AC16" s="30">
        <v>10</v>
      </c>
      <c r="AD16" s="113">
        <v>1</v>
      </c>
      <c r="AE16" s="46">
        <f t="shared" ref="AE16:AE46" si="26">IF(Z16="","",Z16*AA16*AB16/1000000)</f>
        <v>2E-3</v>
      </c>
      <c r="AF16" s="38">
        <v>63</v>
      </c>
      <c r="AG16" s="34">
        <f t="shared" ref="AG16:AG46" si="27">IF(AD16="","",AF16/AE16*AD16)</f>
        <v>31500</v>
      </c>
      <c r="AH16" s="39">
        <v>2200</v>
      </c>
      <c r="AI16" s="35"/>
      <c r="AJ16" s="89" t="s">
        <v>175</v>
      </c>
      <c r="AK16" s="90">
        <v>3.4000000000000002E-2</v>
      </c>
      <c r="AL16" s="31">
        <f t="shared" si="17"/>
        <v>0.33400000000000002</v>
      </c>
      <c r="AM16" s="35">
        <f t="shared" si="18"/>
        <v>1.1100000000000001</v>
      </c>
      <c r="AN16" s="35">
        <f t="shared" si="19"/>
        <v>4.43</v>
      </c>
      <c r="AO16" s="36">
        <v>0</v>
      </c>
      <c r="AP16" s="35">
        <f t="shared" si="20"/>
        <v>0</v>
      </c>
      <c r="AQ16" s="31">
        <v>0.05</v>
      </c>
      <c r="AR16" s="35">
        <f t="shared" si="21"/>
        <v>0.31</v>
      </c>
      <c r="AS16" s="10"/>
      <c r="AT16" s="31"/>
      <c r="AU16" s="10"/>
      <c r="AV16" s="35">
        <f t="shared" si="22"/>
        <v>0.31</v>
      </c>
      <c r="AW16" s="35">
        <f t="shared" si="23"/>
        <v>4.74</v>
      </c>
      <c r="AX16" s="37">
        <f t="shared" si="24"/>
        <v>0.23730000000000001</v>
      </c>
      <c r="AY16" s="91">
        <v>6.2149999999999999</v>
      </c>
      <c r="AZ16" s="29"/>
      <c r="BA16" s="37" t="str">
        <f t="shared" ref="BA16:BA46" si="28">IF(ISERROR((AZ16-AY16)/AZ16),"",(AZ16-AY16)/AZ16)</f>
        <v/>
      </c>
      <c r="BB16" s="10"/>
      <c r="BC16" s="50">
        <v>500</v>
      </c>
      <c r="BD16" s="35">
        <f t="shared" ref="BD16:BD46" si="29">IF(ISERROR(AW16*BC16),"",AW16*BC16)</f>
        <v>2370</v>
      </c>
      <c r="BE16" s="35">
        <f t="shared" ref="BE16:BE46" si="30">IF(ISERROR(AY16*BC16),"",AY16*BC16)</f>
        <v>3107.5</v>
      </c>
      <c r="BF16" s="35">
        <f t="shared" ref="BF16:BF46" si="31">IF(ISERROR(AZ16*BC16),"",AZ16*BC16)</f>
        <v>0</v>
      </c>
      <c r="BG16" s="33" t="str">
        <f t="shared" si="25"/>
        <v/>
      </c>
      <c r="BH16" s="29"/>
      <c r="BI16" s="29"/>
      <c r="BJ16" s="50" t="s">
        <v>11</v>
      </c>
      <c r="BK16" s="2" t="s">
        <v>3</v>
      </c>
      <c r="BL16" s="50" t="s">
        <v>125</v>
      </c>
    </row>
    <row r="17" spans="1:67" ht="18.95" customHeight="1" x14ac:dyDescent="0.25">
      <c r="A17" s="32">
        <v>131</v>
      </c>
      <c r="B17" s="128"/>
      <c r="C17" s="29"/>
      <c r="D17" s="49" t="s">
        <v>108</v>
      </c>
      <c r="E17" s="2" t="s">
        <v>5</v>
      </c>
      <c r="F17" s="2" t="s">
        <v>10</v>
      </c>
      <c r="G17" s="120" t="s">
        <v>119</v>
      </c>
      <c r="H17" s="55" t="s">
        <v>113</v>
      </c>
      <c r="I17" s="64" t="str">
        <f t="shared" si="16"/>
        <v>Resin Tray</v>
      </c>
      <c r="J17" s="72" t="s">
        <v>131</v>
      </c>
      <c r="K17" s="72" t="s">
        <v>131</v>
      </c>
      <c r="L17" s="50" t="s">
        <v>84</v>
      </c>
      <c r="M17" s="51" t="s">
        <v>123</v>
      </c>
      <c r="N17" s="29"/>
      <c r="O17" s="29"/>
      <c r="P17" s="125" t="s">
        <v>205</v>
      </c>
      <c r="Q17" s="117"/>
      <c r="R17" s="2" t="s">
        <v>12</v>
      </c>
      <c r="S17" s="2"/>
      <c r="T17" s="86">
        <v>2.75</v>
      </c>
      <c r="U17" s="2" t="s">
        <v>4</v>
      </c>
      <c r="V17" s="130"/>
      <c r="W17" s="134"/>
      <c r="X17" s="134"/>
      <c r="Y17" s="134"/>
      <c r="Z17" s="65">
        <v>26.5</v>
      </c>
      <c r="AA17" s="65">
        <v>3.5</v>
      </c>
      <c r="AB17" s="65">
        <v>16</v>
      </c>
      <c r="AC17" s="30">
        <v>10</v>
      </c>
      <c r="AD17" s="113">
        <v>1</v>
      </c>
      <c r="AE17" s="46">
        <f t="shared" si="26"/>
        <v>1E-3</v>
      </c>
      <c r="AF17" s="38">
        <v>63</v>
      </c>
      <c r="AG17" s="34">
        <f t="shared" si="27"/>
        <v>63000</v>
      </c>
      <c r="AH17" s="39">
        <v>2200</v>
      </c>
      <c r="AI17" s="35">
        <f t="shared" ref="AI17:AI46" si="32">IF(ISERROR(AH17/AG17),"",AH17/AG17)</f>
        <v>0.03</v>
      </c>
      <c r="AJ17" s="89" t="s">
        <v>175</v>
      </c>
      <c r="AK17" s="90">
        <v>3.4000000000000002E-2</v>
      </c>
      <c r="AL17" s="31">
        <f t="shared" si="17"/>
        <v>0.33400000000000002</v>
      </c>
      <c r="AM17" s="35">
        <f t="shared" si="18"/>
        <v>0.92</v>
      </c>
      <c r="AN17" s="35">
        <f t="shared" si="19"/>
        <v>3.7</v>
      </c>
      <c r="AO17" s="36">
        <v>0</v>
      </c>
      <c r="AP17" s="35">
        <f t="shared" si="20"/>
        <v>0</v>
      </c>
      <c r="AQ17" s="31">
        <v>0.05</v>
      </c>
      <c r="AR17" s="35">
        <f t="shared" si="21"/>
        <v>0.28000000000000003</v>
      </c>
      <c r="AS17" s="10"/>
      <c r="AT17" s="31"/>
      <c r="AU17" s="10"/>
      <c r="AV17" s="35">
        <f t="shared" si="22"/>
        <v>0.28000000000000003</v>
      </c>
      <c r="AW17" s="35">
        <f t="shared" si="23"/>
        <v>3.98</v>
      </c>
      <c r="AX17" s="37">
        <f t="shared" si="24"/>
        <v>0.29060000000000002</v>
      </c>
      <c r="AY17" s="91">
        <v>5.61</v>
      </c>
      <c r="AZ17" s="29"/>
      <c r="BA17" s="37" t="str">
        <f t="shared" si="28"/>
        <v/>
      </c>
      <c r="BB17" s="10"/>
      <c r="BC17" s="50">
        <v>500</v>
      </c>
      <c r="BD17" s="35">
        <f t="shared" si="29"/>
        <v>1990</v>
      </c>
      <c r="BE17" s="35">
        <f t="shared" si="30"/>
        <v>2805</v>
      </c>
      <c r="BF17" s="35">
        <f t="shared" si="31"/>
        <v>0</v>
      </c>
      <c r="BG17" s="33" t="str">
        <f t="shared" si="25"/>
        <v/>
      </c>
      <c r="BH17" s="29"/>
      <c r="BI17" s="29"/>
      <c r="BJ17" s="50" t="s">
        <v>11</v>
      </c>
      <c r="BK17" s="2" t="s">
        <v>3</v>
      </c>
      <c r="BL17" s="50" t="s">
        <v>125</v>
      </c>
    </row>
    <row r="18" spans="1:67" ht="18.95" customHeight="1" x14ac:dyDescent="0.25">
      <c r="A18" s="32">
        <v>132</v>
      </c>
      <c r="B18" s="128"/>
      <c r="C18" s="29"/>
      <c r="D18" s="49" t="s">
        <v>108</v>
      </c>
      <c r="E18" s="2" t="s">
        <v>5</v>
      </c>
      <c r="F18" s="2" t="s">
        <v>10</v>
      </c>
      <c r="G18" s="120" t="s">
        <v>119</v>
      </c>
      <c r="H18" s="55" t="s">
        <v>115</v>
      </c>
      <c r="I18" s="64" t="str">
        <f t="shared" si="16"/>
        <v>Resin Towel Holder</v>
      </c>
      <c r="J18" s="49" t="s">
        <v>121</v>
      </c>
      <c r="K18" s="49" t="s">
        <v>121</v>
      </c>
      <c r="L18" s="50" t="s">
        <v>92</v>
      </c>
      <c r="M18" s="51" t="s">
        <v>123</v>
      </c>
      <c r="N18" s="29"/>
      <c r="O18" s="29"/>
      <c r="P18" s="125" t="s">
        <v>206</v>
      </c>
      <c r="Q18" s="117"/>
      <c r="R18" s="2" t="s">
        <v>12</v>
      </c>
      <c r="S18" s="2"/>
      <c r="T18" s="86">
        <v>5.15</v>
      </c>
      <c r="U18" s="2" t="s">
        <v>4</v>
      </c>
      <c r="V18" s="130"/>
      <c r="W18" s="134"/>
      <c r="X18" s="134"/>
      <c r="Y18" s="134"/>
      <c r="Z18" s="73">
        <v>11</v>
      </c>
      <c r="AA18" s="73">
        <v>11</v>
      </c>
      <c r="AB18" s="73">
        <v>26</v>
      </c>
      <c r="AC18" s="30">
        <v>10</v>
      </c>
      <c r="AD18" s="113">
        <v>1</v>
      </c>
      <c r="AE18" s="46">
        <f t="shared" si="26"/>
        <v>3.0000000000000001E-3</v>
      </c>
      <c r="AF18" s="38">
        <v>63</v>
      </c>
      <c r="AG18" s="34">
        <f t="shared" si="27"/>
        <v>21000</v>
      </c>
      <c r="AH18" s="39">
        <v>2200</v>
      </c>
      <c r="AI18" s="35">
        <f t="shared" si="32"/>
        <v>0.1</v>
      </c>
      <c r="AJ18" s="89" t="s">
        <v>175</v>
      </c>
      <c r="AK18" s="90">
        <v>3.4000000000000002E-2</v>
      </c>
      <c r="AL18" s="31">
        <f t="shared" si="17"/>
        <v>0.33400000000000002</v>
      </c>
      <c r="AM18" s="35">
        <f t="shared" si="18"/>
        <v>1.72</v>
      </c>
      <c r="AN18" s="35">
        <f t="shared" si="19"/>
        <v>6.97</v>
      </c>
      <c r="AO18" s="36">
        <v>0</v>
      </c>
      <c r="AP18" s="35">
        <f t="shared" si="20"/>
        <v>0</v>
      </c>
      <c r="AQ18" s="31">
        <v>0.05</v>
      </c>
      <c r="AR18" s="35">
        <f t="shared" si="21"/>
        <v>0.48</v>
      </c>
      <c r="AS18" s="10"/>
      <c r="AT18" s="31"/>
      <c r="AU18" s="10"/>
      <c r="AV18" s="35">
        <f t="shared" si="22"/>
        <v>0.48</v>
      </c>
      <c r="AW18" s="35">
        <f t="shared" si="23"/>
        <v>7.45</v>
      </c>
      <c r="AX18" s="37">
        <f t="shared" si="24"/>
        <v>0.21579999999999999</v>
      </c>
      <c r="AY18" s="86">
        <v>9.5</v>
      </c>
      <c r="AZ18" s="29"/>
      <c r="BA18" s="37" t="str">
        <f t="shared" si="28"/>
        <v/>
      </c>
      <c r="BB18" s="10"/>
      <c r="BC18" s="50">
        <v>500</v>
      </c>
      <c r="BD18" s="35">
        <f t="shared" si="29"/>
        <v>3725</v>
      </c>
      <c r="BE18" s="35">
        <f t="shared" si="30"/>
        <v>4750</v>
      </c>
      <c r="BF18" s="35">
        <f t="shared" si="31"/>
        <v>0</v>
      </c>
      <c r="BG18" s="33" t="str">
        <f t="shared" si="25"/>
        <v/>
      </c>
      <c r="BH18" s="29"/>
      <c r="BI18" s="29"/>
      <c r="BJ18" s="50" t="s">
        <v>11</v>
      </c>
      <c r="BK18" s="2" t="s">
        <v>3</v>
      </c>
      <c r="BL18" s="50" t="s">
        <v>125</v>
      </c>
    </row>
    <row r="19" spans="1:67" ht="18.95" customHeight="1" x14ac:dyDescent="0.25">
      <c r="A19" s="32">
        <v>133</v>
      </c>
      <c r="B19" s="128"/>
      <c r="C19" s="29"/>
      <c r="D19" s="49" t="s">
        <v>108</v>
      </c>
      <c r="E19" s="2" t="s">
        <v>5</v>
      </c>
      <c r="F19" s="2" t="s">
        <v>10</v>
      </c>
      <c r="G19" s="120" t="s">
        <v>119</v>
      </c>
      <c r="H19" s="55" t="s">
        <v>116</v>
      </c>
      <c r="I19" s="64" t="str">
        <f t="shared" si="16"/>
        <v>Resin Bowl Brush</v>
      </c>
      <c r="J19" s="49" t="s">
        <v>121</v>
      </c>
      <c r="K19" s="49" t="s">
        <v>121</v>
      </c>
      <c r="L19" s="50" t="s">
        <v>132</v>
      </c>
      <c r="M19" s="51" t="s">
        <v>123</v>
      </c>
      <c r="N19" s="29"/>
      <c r="O19" s="29"/>
      <c r="P19" s="125" t="s">
        <v>207</v>
      </c>
      <c r="Q19" s="117"/>
      <c r="R19" s="2" t="s">
        <v>12</v>
      </c>
      <c r="S19" s="2"/>
      <c r="T19" s="86">
        <v>4.25</v>
      </c>
      <c r="U19" s="2" t="s">
        <v>4</v>
      </c>
      <c r="V19" s="130"/>
      <c r="W19" s="134"/>
      <c r="X19" s="134"/>
      <c r="Y19" s="134"/>
      <c r="Z19" s="73">
        <v>14</v>
      </c>
      <c r="AA19" s="73">
        <v>14</v>
      </c>
      <c r="AB19" s="73">
        <v>39</v>
      </c>
      <c r="AC19" s="30">
        <v>10</v>
      </c>
      <c r="AD19" s="113">
        <v>1</v>
      </c>
      <c r="AE19" s="46">
        <f t="shared" si="26"/>
        <v>8.0000000000000002E-3</v>
      </c>
      <c r="AF19" s="38">
        <v>63</v>
      </c>
      <c r="AG19" s="34">
        <f t="shared" si="27"/>
        <v>7875</v>
      </c>
      <c r="AH19" s="39">
        <v>2200</v>
      </c>
      <c r="AI19" s="35">
        <f t="shared" si="32"/>
        <v>0.28000000000000003</v>
      </c>
      <c r="AJ19" s="89" t="s">
        <v>175</v>
      </c>
      <c r="AK19" s="90">
        <v>3.4000000000000002E-2</v>
      </c>
      <c r="AL19" s="31">
        <f t="shared" si="17"/>
        <v>0.33400000000000002</v>
      </c>
      <c r="AM19" s="35">
        <f t="shared" si="18"/>
        <v>1.42</v>
      </c>
      <c r="AN19" s="35">
        <f t="shared" si="19"/>
        <v>5.95</v>
      </c>
      <c r="AO19" s="36">
        <v>0</v>
      </c>
      <c r="AP19" s="35">
        <f t="shared" si="20"/>
        <v>0</v>
      </c>
      <c r="AQ19" s="31">
        <v>0.05</v>
      </c>
      <c r="AR19" s="35">
        <f t="shared" si="21"/>
        <v>0.39</v>
      </c>
      <c r="AS19" s="10"/>
      <c r="AT19" s="31"/>
      <c r="AU19" s="10"/>
      <c r="AV19" s="35">
        <f t="shared" si="22"/>
        <v>0.39</v>
      </c>
      <c r="AW19" s="35">
        <f t="shared" si="23"/>
        <v>6.34</v>
      </c>
      <c r="AX19" s="37">
        <f t="shared" si="24"/>
        <v>0.18820000000000001</v>
      </c>
      <c r="AY19" s="91">
        <v>7.81</v>
      </c>
      <c r="AZ19" s="29"/>
      <c r="BA19" s="37" t="str">
        <f t="shared" si="28"/>
        <v/>
      </c>
      <c r="BB19" s="10"/>
      <c r="BC19" s="50">
        <v>500</v>
      </c>
      <c r="BD19" s="35">
        <f t="shared" si="29"/>
        <v>3170</v>
      </c>
      <c r="BE19" s="35">
        <f t="shared" si="30"/>
        <v>3905</v>
      </c>
      <c r="BF19" s="35">
        <f t="shared" si="31"/>
        <v>0</v>
      </c>
      <c r="BG19" s="33" t="str">
        <f t="shared" si="25"/>
        <v/>
      </c>
      <c r="BH19" s="29"/>
      <c r="BI19" s="29"/>
      <c r="BJ19" s="50" t="s">
        <v>11</v>
      </c>
      <c r="BK19" s="2" t="s">
        <v>3</v>
      </c>
      <c r="BL19" s="50" t="s">
        <v>125</v>
      </c>
    </row>
    <row r="20" spans="1:67" ht="18.95" customHeight="1" x14ac:dyDescent="0.25">
      <c r="A20" s="32">
        <v>134</v>
      </c>
      <c r="B20" s="128"/>
      <c r="C20" s="29"/>
      <c r="D20" s="49" t="s">
        <v>108</v>
      </c>
      <c r="E20" s="2" t="s">
        <v>5</v>
      </c>
      <c r="F20" s="2" t="s">
        <v>10</v>
      </c>
      <c r="G20" s="120" t="s">
        <v>119</v>
      </c>
      <c r="H20" s="55" t="s">
        <v>133</v>
      </c>
      <c r="I20" s="64" t="str">
        <f t="shared" si="16"/>
        <v>Resin Tissue cover</v>
      </c>
      <c r="J20" s="49" t="s">
        <v>121</v>
      </c>
      <c r="K20" s="49" t="s">
        <v>121</v>
      </c>
      <c r="L20" s="50" t="s">
        <v>134</v>
      </c>
      <c r="M20" s="51" t="s">
        <v>123</v>
      </c>
      <c r="N20" s="29"/>
      <c r="O20" s="29"/>
      <c r="P20" s="125" t="s">
        <v>208</v>
      </c>
      <c r="Q20" s="29"/>
      <c r="R20" s="2" t="s">
        <v>12</v>
      </c>
      <c r="S20" s="2"/>
      <c r="T20" s="86">
        <v>4.42</v>
      </c>
      <c r="U20" s="2" t="s">
        <v>4</v>
      </c>
      <c r="V20" s="130"/>
      <c r="W20" s="134"/>
      <c r="X20" s="134"/>
      <c r="Y20" s="134"/>
      <c r="Z20" s="73">
        <v>16</v>
      </c>
      <c r="AA20" s="73">
        <v>16</v>
      </c>
      <c r="AB20" s="73">
        <v>17.5</v>
      </c>
      <c r="AC20" s="30">
        <v>10</v>
      </c>
      <c r="AD20" s="113">
        <v>1</v>
      </c>
      <c r="AE20" s="46">
        <f t="shared" si="26"/>
        <v>4.0000000000000001E-3</v>
      </c>
      <c r="AF20" s="38">
        <v>63</v>
      </c>
      <c r="AG20" s="34">
        <f t="shared" si="27"/>
        <v>15750</v>
      </c>
      <c r="AH20" s="39">
        <v>2200</v>
      </c>
      <c r="AI20" s="35">
        <f t="shared" si="32"/>
        <v>0.14000000000000001</v>
      </c>
      <c r="AJ20" s="89" t="s">
        <v>175</v>
      </c>
      <c r="AK20" s="90">
        <v>3.4000000000000002E-2</v>
      </c>
      <c r="AL20" s="31">
        <f t="shared" si="17"/>
        <v>0.33400000000000002</v>
      </c>
      <c r="AM20" s="35">
        <f t="shared" si="18"/>
        <v>1.48</v>
      </c>
      <c r="AN20" s="35">
        <f t="shared" si="19"/>
        <v>6.04</v>
      </c>
      <c r="AO20" s="36">
        <v>0</v>
      </c>
      <c r="AP20" s="35">
        <f t="shared" si="20"/>
        <v>0</v>
      </c>
      <c r="AQ20" s="31">
        <v>0.05</v>
      </c>
      <c r="AR20" s="35">
        <f t="shared" si="21"/>
        <v>0.43</v>
      </c>
      <c r="AS20" s="10"/>
      <c r="AT20" s="31"/>
      <c r="AU20" s="10"/>
      <c r="AV20" s="35">
        <f t="shared" si="22"/>
        <v>0.43</v>
      </c>
      <c r="AW20" s="35">
        <f t="shared" si="23"/>
        <v>6.47</v>
      </c>
      <c r="AX20" s="37">
        <f t="shared" si="24"/>
        <v>0.2477</v>
      </c>
      <c r="AY20" s="86">
        <v>8.6</v>
      </c>
      <c r="AZ20" s="29"/>
      <c r="BA20" s="37" t="str">
        <f t="shared" si="28"/>
        <v/>
      </c>
      <c r="BB20" s="10"/>
      <c r="BC20" s="50">
        <v>500</v>
      </c>
      <c r="BD20" s="35">
        <f t="shared" si="29"/>
        <v>3235</v>
      </c>
      <c r="BE20" s="35">
        <f t="shared" si="30"/>
        <v>4300</v>
      </c>
      <c r="BF20" s="35">
        <f t="shared" si="31"/>
        <v>0</v>
      </c>
      <c r="BG20" s="33" t="str">
        <f t="shared" si="25"/>
        <v/>
      </c>
      <c r="BH20" s="29"/>
      <c r="BI20" s="29"/>
      <c r="BJ20" s="50" t="s">
        <v>11</v>
      </c>
      <c r="BK20" s="2" t="s">
        <v>3</v>
      </c>
      <c r="BL20" s="50" t="s">
        <v>125</v>
      </c>
    </row>
    <row r="21" spans="1:67" ht="18.95" customHeight="1" x14ac:dyDescent="0.25">
      <c r="A21" s="32">
        <v>149</v>
      </c>
      <c r="B21" s="127"/>
      <c r="C21" s="29"/>
      <c r="D21" s="49" t="s">
        <v>8</v>
      </c>
      <c r="E21" s="2" t="s">
        <v>6</v>
      </c>
      <c r="F21" s="2" t="s">
        <v>10</v>
      </c>
      <c r="G21" s="120" t="s">
        <v>135</v>
      </c>
      <c r="H21" s="55" t="s">
        <v>136</v>
      </c>
      <c r="I21" s="55" t="s">
        <v>186</v>
      </c>
      <c r="J21" s="51" t="s">
        <v>137</v>
      </c>
      <c r="K21" s="51" t="s">
        <v>137</v>
      </c>
      <c r="L21" s="49" t="s">
        <v>78</v>
      </c>
      <c r="M21" s="51" t="s">
        <v>118</v>
      </c>
      <c r="N21" s="29"/>
      <c r="O21" s="29"/>
      <c r="P21" s="126" t="s">
        <v>209</v>
      </c>
      <c r="Q21" s="29"/>
      <c r="R21" s="2" t="s">
        <v>12</v>
      </c>
      <c r="S21" s="2"/>
      <c r="T21" s="86">
        <v>2.12</v>
      </c>
      <c r="U21" s="2" t="s">
        <v>4</v>
      </c>
      <c r="V21" s="131" t="s">
        <v>138</v>
      </c>
      <c r="W21" s="132">
        <v>48</v>
      </c>
      <c r="X21" s="132">
        <v>35.5</v>
      </c>
      <c r="Y21" s="132">
        <v>48.5</v>
      </c>
      <c r="Z21" s="74">
        <v>17.5</v>
      </c>
      <c r="AA21" s="74">
        <v>9</v>
      </c>
      <c r="AB21" s="74">
        <v>22</v>
      </c>
      <c r="AC21" s="30">
        <v>10</v>
      </c>
      <c r="AD21" s="113">
        <v>2</v>
      </c>
      <c r="AE21" s="46">
        <f t="shared" si="26"/>
        <v>3.0000000000000001E-3</v>
      </c>
      <c r="AF21" s="38">
        <v>63</v>
      </c>
      <c r="AG21" s="34">
        <f t="shared" si="27"/>
        <v>42000</v>
      </c>
      <c r="AH21" s="39">
        <v>2200</v>
      </c>
      <c r="AI21" s="35">
        <f t="shared" si="32"/>
        <v>0.05</v>
      </c>
      <c r="AJ21" s="88" t="s">
        <v>50</v>
      </c>
      <c r="AK21" s="90">
        <v>1.7999999999999999E-2</v>
      </c>
      <c r="AL21" s="31">
        <f>AK21+30%</f>
        <v>0.318</v>
      </c>
      <c r="AM21" s="35">
        <f t="shared" si="18"/>
        <v>0.67</v>
      </c>
      <c r="AN21" s="35">
        <f t="shared" si="19"/>
        <v>2.84</v>
      </c>
      <c r="AO21" s="36">
        <v>0</v>
      </c>
      <c r="AP21" s="35">
        <f t="shared" si="20"/>
        <v>0</v>
      </c>
      <c r="AQ21" s="31">
        <v>0.05</v>
      </c>
      <c r="AR21" s="35">
        <f t="shared" si="21"/>
        <v>0.27</v>
      </c>
      <c r="AS21" s="10"/>
      <c r="AT21" s="31"/>
      <c r="AU21" s="10"/>
      <c r="AV21" s="35">
        <f t="shared" si="22"/>
        <v>0.27</v>
      </c>
      <c r="AW21" s="35">
        <f t="shared" si="23"/>
        <v>3.11</v>
      </c>
      <c r="AX21" s="37">
        <f t="shared" si="24"/>
        <v>0.41870000000000002</v>
      </c>
      <c r="AY21" s="92">
        <f>BO21</f>
        <v>5.35</v>
      </c>
      <c r="AZ21" s="29">
        <v>9.99</v>
      </c>
      <c r="BA21" s="37">
        <f t="shared" si="28"/>
        <v>0.46450000000000002</v>
      </c>
      <c r="BB21" s="10"/>
      <c r="BC21" s="50">
        <v>1000</v>
      </c>
      <c r="BD21" s="35">
        <f t="shared" si="29"/>
        <v>3110</v>
      </c>
      <c r="BE21" s="35">
        <f t="shared" si="30"/>
        <v>5350</v>
      </c>
      <c r="BF21" s="35">
        <f t="shared" si="31"/>
        <v>9990</v>
      </c>
      <c r="BG21" s="33">
        <f t="shared" si="25"/>
        <v>41.32</v>
      </c>
      <c r="BH21" s="29"/>
      <c r="BI21" s="29"/>
      <c r="BJ21" s="50" t="s">
        <v>11</v>
      </c>
      <c r="BK21" s="2" t="s">
        <v>3</v>
      </c>
      <c r="BL21" s="50" t="s">
        <v>79</v>
      </c>
      <c r="BM21" s="3" t="s">
        <v>183</v>
      </c>
      <c r="BN21" s="3">
        <v>4.6500000000000004</v>
      </c>
      <c r="BO21" s="6">
        <f>MROUND(BN21*1.15,0.05)</f>
        <v>5.35</v>
      </c>
    </row>
    <row r="22" spans="1:67" ht="18.95" customHeight="1" x14ac:dyDescent="0.25">
      <c r="A22" s="32">
        <v>150</v>
      </c>
      <c r="B22" s="128"/>
      <c r="C22" s="29"/>
      <c r="D22" s="49" t="s">
        <v>8</v>
      </c>
      <c r="E22" s="2" t="s">
        <v>6</v>
      </c>
      <c r="F22" s="2" t="s">
        <v>10</v>
      </c>
      <c r="G22" s="120" t="s">
        <v>135</v>
      </c>
      <c r="H22" s="55" t="s">
        <v>80</v>
      </c>
      <c r="I22" s="55" t="s">
        <v>80</v>
      </c>
      <c r="J22" s="51" t="s">
        <v>137</v>
      </c>
      <c r="K22" s="51" t="s">
        <v>137</v>
      </c>
      <c r="L22" s="49" t="s">
        <v>139</v>
      </c>
      <c r="M22" s="51" t="s">
        <v>118</v>
      </c>
      <c r="N22" s="29"/>
      <c r="O22" s="29"/>
      <c r="P22" s="126" t="s">
        <v>210</v>
      </c>
      <c r="Q22" s="29"/>
      <c r="R22" s="2" t="s">
        <v>12</v>
      </c>
      <c r="S22" s="2"/>
      <c r="T22" s="86">
        <v>1.3</v>
      </c>
      <c r="U22" s="2" t="s">
        <v>4</v>
      </c>
      <c r="V22" s="131"/>
      <c r="W22" s="132"/>
      <c r="X22" s="132"/>
      <c r="Y22" s="132"/>
      <c r="Z22" s="75">
        <v>12.5</v>
      </c>
      <c r="AA22" s="75">
        <v>7.5</v>
      </c>
      <c r="AB22" s="75">
        <v>13</v>
      </c>
      <c r="AC22" s="30">
        <v>10</v>
      </c>
      <c r="AD22" s="113">
        <v>1</v>
      </c>
      <c r="AE22" s="46">
        <f t="shared" si="26"/>
        <v>1E-3</v>
      </c>
      <c r="AF22" s="38">
        <v>63</v>
      </c>
      <c r="AG22" s="34">
        <f t="shared" si="27"/>
        <v>63000</v>
      </c>
      <c r="AH22" s="39">
        <v>2200</v>
      </c>
      <c r="AI22" s="35"/>
      <c r="AJ22" s="89" t="s">
        <v>175</v>
      </c>
      <c r="AK22" s="90">
        <v>3.4000000000000002E-2</v>
      </c>
      <c r="AL22" s="31">
        <f t="shared" ref="AL22:AL35" si="33">AK22+30%</f>
        <v>0.33400000000000002</v>
      </c>
      <c r="AM22" s="35">
        <f t="shared" si="18"/>
        <v>0.43</v>
      </c>
      <c r="AN22" s="35">
        <f t="shared" si="19"/>
        <v>1.73</v>
      </c>
      <c r="AO22" s="36">
        <v>0</v>
      </c>
      <c r="AP22" s="35">
        <f t="shared" si="20"/>
        <v>0</v>
      </c>
      <c r="AQ22" s="31">
        <v>0.05</v>
      </c>
      <c r="AR22" s="35">
        <f t="shared" si="21"/>
        <v>0.17</v>
      </c>
      <c r="AS22" s="10"/>
      <c r="AT22" s="31"/>
      <c r="AU22" s="10"/>
      <c r="AV22" s="35">
        <f t="shared" si="22"/>
        <v>0.17</v>
      </c>
      <c r="AW22" s="35">
        <f t="shared" si="23"/>
        <v>1.9</v>
      </c>
      <c r="AX22" s="37">
        <f t="shared" si="24"/>
        <v>0.42420000000000002</v>
      </c>
      <c r="AY22" s="92">
        <f t="shared" ref="AY22:AY35" si="34">BO22</f>
        <v>3.3</v>
      </c>
      <c r="AZ22" s="29">
        <v>5.99</v>
      </c>
      <c r="BA22" s="37">
        <f t="shared" si="28"/>
        <v>0.4491</v>
      </c>
      <c r="BB22" s="10"/>
      <c r="BC22" s="50">
        <v>500</v>
      </c>
      <c r="BD22" s="35">
        <f t="shared" si="29"/>
        <v>950</v>
      </c>
      <c r="BE22" s="35">
        <f t="shared" si="30"/>
        <v>1650</v>
      </c>
      <c r="BF22" s="35">
        <f t="shared" si="31"/>
        <v>2995</v>
      </c>
      <c r="BG22" s="33" t="str">
        <f t="shared" si="25"/>
        <v/>
      </c>
      <c r="BH22" s="29"/>
      <c r="BI22" s="29"/>
      <c r="BJ22" s="50" t="s">
        <v>11</v>
      </c>
      <c r="BK22" s="2" t="s">
        <v>3</v>
      </c>
      <c r="BL22" s="50" t="s">
        <v>79</v>
      </c>
      <c r="BM22" s="3" t="s">
        <v>182</v>
      </c>
      <c r="BN22" s="3">
        <v>2.85</v>
      </c>
      <c r="BO22" s="6">
        <f t="shared" ref="BO22:BO35" si="35">MROUND(BN22*1.15,0.05)</f>
        <v>3.3</v>
      </c>
    </row>
    <row r="23" spans="1:67" ht="18.95" customHeight="1" x14ac:dyDescent="0.25">
      <c r="A23" s="32">
        <v>151</v>
      </c>
      <c r="B23" s="128"/>
      <c r="C23" s="29"/>
      <c r="D23" s="49" t="s">
        <v>8</v>
      </c>
      <c r="E23" s="2" t="s">
        <v>6</v>
      </c>
      <c r="F23" s="2" t="s">
        <v>10</v>
      </c>
      <c r="G23" s="120" t="s">
        <v>135</v>
      </c>
      <c r="H23" s="55" t="s">
        <v>81</v>
      </c>
      <c r="I23" s="55" t="s">
        <v>81</v>
      </c>
      <c r="J23" s="51" t="s">
        <v>137</v>
      </c>
      <c r="K23" s="51" t="s">
        <v>137</v>
      </c>
      <c r="L23" s="49" t="s">
        <v>70</v>
      </c>
      <c r="M23" s="51" t="s">
        <v>118</v>
      </c>
      <c r="N23" s="29"/>
      <c r="O23" s="29"/>
      <c r="P23" s="126" t="s">
        <v>211</v>
      </c>
      <c r="Q23" s="29"/>
      <c r="R23" s="2" t="s">
        <v>12</v>
      </c>
      <c r="S23" s="2"/>
      <c r="T23" s="86">
        <v>1.2</v>
      </c>
      <c r="U23" s="2" t="s">
        <v>4</v>
      </c>
      <c r="V23" s="131"/>
      <c r="W23" s="132"/>
      <c r="X23" s="132"/>
      <c r="Y23" s="132"/>
      <c r="Z23" s="75">
        <v>9</v>
      </c>
      <c r="AA23" s="75">
        <v>9</v>
      </c>
      <c r="AB23" s="75">
        <v>13</v>
      </c>
      <c r="AC23" s="30">
        <v>10</v>
      </c>
      <c r="AD23" s="113">
        <v>1</v>
      </c>
      <c r="AE23" s="46">
        <f t="shared" si="26"/>
        <v>1E-3</v>
      </c>
      <c r="AF23" s="38">
        <v>63</v>
      </c>
      <c r="AG23" s="34">
        <f t="shared" si="27"/>
        <v>63000</v>
      </c>
      <c r="AH23" s="39">
        <v>2200</v>
      </c>
      <c r="AI23" s="35"/>
      <c r="AJ23" s="89" t="s">
        <v>175</v>
      </c>
      <c r="AK23" s="90">
        <v>3.4000000000000002E-2</v>
      </c>
      <c r="AL23" s="31">
        <f t="shared" si="33"/>
        <v>0.33400000000000002</v>
      </c>
      <c r="AM23" s="35">
        <f t="shared" si="18"/>
        <v>0.4</v>
      </c>
      <c r="AN23" s="35">
        <f t="shared" si="19"/>
        <v>1.6</v>
      </c>
      <c r="AO23" s="36">
        <v>0</v>
      </c>
      <c r="AP23" s="35">
        <f t="shared" si="20"/>
        <v>0</v>
      </c>
      <c r="AQ23" s="31">
        <v>0.05</v>
      </c>
      <c r="AR23" s="35">
        <f t="shared" si="21"/>
        <v>0.16</v>
      </c>
      <c r="AS23" s="10"/>
      <c r="AT23" s="31"/>
      <c r="AU23" s="10"/>
      <c r="AV23" s="35">
        <f t="shared" si="22"/>
        <v>0.16</v>
      </c>
      <c r="AW23" s="35">
        <f t="shared" si="23"/>
        <v>1.76</v>
      </c>
      <c r="AX23" s="37">
        <f t="shared" si="24"/>
        <v>0.45</v>
      </c>
      <c r="AY23" s="92">
        <f t="shared" si="34"/>
        <v>3.2</v>
      </c>
      <c r="AZ23" s="29">
        <v>5.99</v>
      </c>
      <c r="BA23" s="37">
        <f t="shared" si="28"/>
        <v>0.46579999999999999</v>
      </c>
      <c r="BB23" s="10"/>
      <c r="BC23" s="50">
        <v>500</v>
      </c>
      <c r="BD23" s="35">
        <f t="shared" si="29"/>
        <v>880</v>
      </c>
      <c r="BE23" s="35">
        <f t="shared" si="30"/>
        <v>1600</v>
      </c>
      <c r="BF23" s="35">
        <f t="shared" si="31"/>
        <v>2995</v>
      </c>
      <c r="BG23" s="33" t="str">
        <f t="shared" si="25"/>
        <v/>
      </c>
      <c r="BH23" s="29"/>
      <c r="BI23" s="29"/>
      <c r="BJ23" s="50" t="s">
        <v>11</v>
      </c>
      <c r="BK23" s="2" t="s">
        <v>3</v>
      </c>
      <c r="BL23" s="50" t="s">
        <v>79</v>
      </c>
      <c r="BN23" s="3">
        <v>2.8</v>
      </c>
      <c r="BO23" s="6">
        <f t="shared" si="35"/>
        <v>3.2</v>
      </c>
    </row>
    <row r="24" spans="1:67" ht="18.95" customHeight="1" x14ac:dyDescent="0.25">
      <c r="A24" s="32">
        <v>152</v>
      </c>
      <c r="B24" s="128"/>
      <c r="C24" s="29"/>
      <c r="D24" s="49" t="s">
        <v>8</v>
      </c>
      <c r="E24" s="2" t="s">
        <v>6</v>
      </c>
      <c r="F24" s="2" t="s">
        <v>10</v>
      </c>
      <c r="G24" s="120" t="s">
        <v>135</v>
      </c>
      <c r="H24" s="55" t="s">
        <v>82</v>
      </c>
      <c r="I24" s="55" t="s">
        <v>82</v>
      </c>
      <c r="J24" s="51" t="s">
        <v>137</v>
      </c>
      <c r="K24" s="51" t="s">
        <v>137</v>
      </c>
      <c r="L24" s="49" t="s">
        <v>140</v>
      </c>
      <c r="M24" s="51" t="s">
        <v>118</v>
      </c>
      <c r="N24" s="29"/>
      <c r="O24" s="29"/>
      <c r="P24" s="126" t="s">
        <v>212</v>
      </c>
      <c r="Q24" s="29"/>
      <c r="R24" s="2" t="s">
        <v>12</v>
      </c>
      <c r="S24" s="2"/>
      <c r="T24" s="86">
        <v>1.2</v>
      </c>
      <c r="U24" s="2" t="s">
        <v>4</v>
      </c>
      <c r="V24" s="131"/>
      <c r="W24" s="132"/>
      <c r="X24" s="132"/>
      <c r="Y24" s="132"/>
      <c r="Z24" s="75">
        <v>15.5</v>
      </c>
      <c r="AA24" s="75">
        <v>4</v>
      </c>
      <c r="AB24" s="75">
        <v>11.5</v>
      </c>
      <c r="AC24" s="30">
        <v>10</v>
      </c>
      <c r="AD24" s="113">
        <v>1</v>
      </c>
      <c r="AE24" s="46">
        <f t="shared" si="26"/>
        <v>1E-3</v>
      </c>
      <c r="AF24" s="38">
        <v>63</v>
      </c>
      <c r="AG24" s="34">
        <f t="shared" si="27"/>
        <v>63000</v>
      </c>
      <c r="AH24" s="39">
        <v>2200</v>
      </c>
      <c r="AI24" s="35"/>
      <c r="AJ24" s="89" t="s">
        <v>175</v>
      </c>
      <c r="AK24" s="90">
        <v>3.4000000000000002E-2</v>
      </c>
      <c r="AL24" s="31">
        <f t="shared" si="33"/>
        <v>0.33400000000000002</v>
      </c>
      <c r="AM24" s="35">
        <f t="shared" si="18"/>
        <v>0.4</v>
      </c>
      <c r="AN24" s="35">
        <f t="shared" si="19"/>
        <v>1.6</v>
      </c>
      <c r="AO24" s="36">
        <v>0</v>
      </c>
      <c r="AP24" s="35">
        <f t="shared" si="20"/>
        <v>0</v>
      </c>
      <c r="AQ24" s="31">
        <v>0.05</v>
      </c>
      <c r="AR24" s="35">
        <f t="shared" si="21"/>
        <v>0.16</v>
      </c>
      <c r="AS24" s="10"/>
      <c r="AT24" s="31"/>
      <c r="AU24" s="10"/>
      <c r="AV24" s="35">
        <f t="shared" si="22"/>
        <v>0.16</v>
      </c>
      <c r="AW24" s="35">
        <f t="shared" si="23"/>
        <v>1.76</v>
      </c>
      <c r="AX24" s="37">
        <f t="shared" si="24"/>
        <v>0.45</v>
      </c>
      <c r="AY24" s="92">
        <f t="shared" si="34"/>
        <v>3.2</v>
      </c>
      <c r="AZ24" s="29">
        <v>5.99</v>
      </c>
      <c r="BA24" s="37">
        <f t="shared" si="28"/>
        <v>0.46579999999999999</v>
      </c>
      <c r="BB24" s="10"/>
      <c r="BC24" s="50">
        <v>500</v>
      </c>
      <c r="BD24" s="35">
        <f t="shared" si="29"/>
        <v>880</v>
      </c>
      <c r="BE24" s="35">
        <f t="shared" si="30"/>
        <v>1600</v>
      </c>
      <c r="BF24" s="35">
        <f t="shared" si="31"/>
        <v>2995</v>
      </c>
      <c r="BG24" s="33" t="str">
        <f t="shared" si="25"/>
        <v/>
      </c>
      <c r="BH24" s="29"/>
      <c r="BI24" s="29"/>
      <c r="BJ24" s="50" t="s">
        <v>11</v>
      </c>
      <c r="BK24" s="2" t="s">
        <v>3</v>
      </c>
      <c r="BL24" s="50" t="s">
        <v>79</v>
      </c>
      <c r="BN24" s="3">
        <v>2.8</v>
      </c>
      <c r="BO24" s="6">
        <f t="shared" si="35"/>
        <v>3.2</v>
      </c>
    </row>
    <row r="25" spans="1:67" ht="18.95" customHeight="1" x14ac:dyDescent="0.25">
      <c r="A25" s="32">
        <v>153</v>
      </c>
      <c r="B25" s="128"/>
      <c r="C25" s="29"/>
      <c r="D25" s="49" t="s">
        <v>8</v>
      </c>
      <c r="E25" s="2" t="s">
        <v>6</v>
      </c>
      <c r="F25" s="2" t="s">
        <v>10</v>
      </c>
      <c r="G25" s="120" t="s">
        <v>135</v>
      </c>
      <c r="H25" s="55" t="s">
        <v>96</v>
      </c>
      <c r="I25" s="55" t="s">
        <v>96</v>
      </c>
      <c r="J25" s="51" t="s">
        <v>137</v>
      </c>
      <c r="K25" s="51" t="s">
        <v>137</v>
      </c>
      <c r="L25" s="49" t="s">
        <v>141</v>
      </c>
      <c r="M25" s="51" t="s">
        <v>118</v>
      </c>
      <c r="N25" s="29"/>
      <c r="O25" s="29"/>
      <c r="P25" s="126" t="s">
        <v>213</v>
      </c>
      <c r="Q25" s="29"/>
      <c r="R25" s="2" t="s">
        <v>12</v>
      </c>
      <c r="S25" s="2"/>
      <c r="T25" s="86">
        <v>1.89</v>
      </c>
      <c r="U25" s="2" t="s">
        <v>4</v>
      </c>
      <c r="V25" s="131"/>
      <c r="W25" s="132"/>
      <c r="X25" s="132"/>
      <c r="Y25" s="132"/>
      <c r="Z25" s="75">
        <v>11.5</v>
      </c>
      <c r="AA25" s="75">
        <v>11.5</v>
      </c>
      <c r="AB25" s="75">
        <v>13.5</v>
      </c>
      <c r="AC25" s="30">
        <v>10</v>
      </c>
      <c r="AD25" s="113">
        <v>1</v>
      </c>
      <c r="AE25" s="46">
        <f t="shared" si="26"/>
        <v>2E-3</v>
      </c>
      <c r="AF25" s="38">
        <v>63</v>
      </c>
      <c r="AG25" s="34">
        <f t="shared" si="27"/>
        <v>31500</v>
      </c>
      <c r="AH25" s="39">
        <v>2200</v>
      </c>
      <c r="AI25" s="35"/>
      <c r="AJ25" s="89" t="s">
        <v>175</v>
      </c>
      <c r="AK25" s="90">
        <v>3.4000000000000002E-2</v>
      </c>
      <c r="AL25" s="31">
        <f t="shared" si="33"/>
        <v>0.33400000000000002</v>
      </c>
      <c r="AM25" s="35">
        <f t="shared" si="18"/>
        <v>0.63</v>
      </c>
      <c r="AN25" s="35">
        <f t="shared" si="19"/>
        <v>2.52</v>
      </c>
      <c r="AO25" s="36">
        <v>0</v>
      </c>
      <c r="AP25" s="35">
        <f t="shared" si="20"/>
        <v>0</v>
      </c>
      <c r="AQ25" s="31">
        <v>0.05</v>
      </c>
      <c r="AR25" s="35">
        <f t="shared" si="21"/>
        <v>0.24</v>
      </c>
      <c r="AS25" s="10"/>
      <c r="AT25" s="31"/>
      <c r="AU25" s="10"/>
      <c r="AV25" s="35">
        <f t="shared" si="22"/>
        <v>0.24</v>
      </c>
      <c r="AW25" s="35">
        <f t="shared" si="23"/>
        <v>2.76</v>
      </c>
      <c r="AX25" s="37">
        <f t="shared" si="24"/>
        <v>0.4128</v>
      </c>
      <c r="AY25" s="92">
        <f t="shared" si="34"/>
        <v>4.7</v>
      </c>
      <c r="AZ25" s="29">
        <v>9.99</v>
      </c>
      <c r="BA25" s="37">
        <f t="shared" si="28"/>
        <v>0.52949999999999997</v>
      </c>
      <c r="BB25" s="10"/>
      <c r="BC25" s="50">
        <v>500</v>
      </c>
      <c r="BD25" s="35">
        <f t="shared" si="29"/>
        <v>1380</v>
      </c>
      <c r="BE25" s="35">
        <f t="shared" si="30"/>
        <v>2350</v>
      </c>
      <c r="BF25" s="35">
        <f t="shared" si="31"/>
        <v>4995</v>
      </c>
      <c r="BG25" s="33" t="str">
        <f t="shared" si="25"/>
        <v/>
      </c>
      <c r="BH25" s="29"/>
      <c r="BI25" s="29"/>
      <c r="BJ25" s="50" t="s">
        <v>11</v>
      </c>
      <c r="BK25" s="2" t="s">
        <v>3</v>
      </c>
      <c r="BL25" s="50" t="s">
        <v>79</v>
      </c>
      <c r="BN25" s="3">
        <v>4.0999999999999996</v>
      </c>
      <c r="BO25" s="6">
        <f t="shared" si="35"/>
        <v>4.7</v>
      </c>
    </row>
    <row r="26" spans="1:67" ht="18.95" customHeight="1" x14ac:dyDescent="0.25">
      <c r="A26" s="32">
        <v>154</v>
      </c>
      <c r="B26" s="128"/>
      <c r="C26" s="29"/>
      <c r="D26" s="49" t="s">
        <v>8</v>
      </c>
      <c r="E26" s="2" t="s">
        <v>6</v>
      </c>
      <c r="F26" s="2" t="s">
        <v>10</v>
      </c>
      <c r="G26" s="120" t="s">
        <v>135</v>
      </c>
      <c r="H26" s="55" t="s">
        <v>83</v>
      </c>
      <c r="I26" s="105" t="s">
        <v>85</v>
      </c>
      <c r="J26" s="51" t="s">
        <v>137</v>
      </c>
      <c r="K26" s="51" t="s">
        <v>137</v>
      </c>
      <c r="L26" s="49" t="s">
        <v>142</v>
      </c>
      <c r="M26" s="51" t="s">
        <v>118</v>
      </c>
      <c r="N26" s="29"/>
      <c r="O26" s="29"/>
      <c r="P26" s="126" t="s">
        <v>214</v>
      </c>
      <c r="Q26" s="29"/>
      <c r="R26" s="2" t="s">
        <v>12</v>
      </c>
      <c r="S26" s="2"/>
      <c r="T26" s="83">
        <v>1.95</v>
      </c>
      <c r="U26" s="2" t="s">
        <v>4</v>
      </c>
      <c r="V26" s="131"/>
      <c r="W26" s="132"/>
      <c r="X26" s="132"/>
      <c r="Y26" s="132"/>
      <c r="Z26" s="76">
        <v>27.5</v>
      </c>
      <c r="AA26" s="76">
        <v>4.5</v>
      </c>
      <c r="AB26" s="76">
        <v>15.5</v>
      </c>
      <c r="AC26" s="30">
        <v>10</v>
      </c>
      <c r="AD26" s="113">
        <v>1</v>
      </c>
      <c r="AE26" s="46">
        <f t="shared" si="26"/>
        <v>2E-3</v>
      </c>
      <c r="AF26" s="38">
        <v>63</v>
      </c>
      <c r="AG26" s="34">
        <f t="shared" si="27"/>
        <v>31500</v>
      </c>
      <c r="AH26" s="39">
        <v>2200</v>
      </c>
      <c r="AI26" s="35">
        <f t="shared" si="32"/>
        <v>7.0000000000000007E-2</v>
      </c>
      <c r="AJ26" s="89" t="s">
        <v>175</v>
      </c>
      <c r="AK26" s="90">
        <v>3.4000000000000002E-2</v>
      </c>
      <c r="AL26" s="31">
        <f t="shared" si="33"/>
        <v>0.33400000000000002</v>
      </c>
      <c r="AM26" s="35">
        <f t="shared" si="18"/>
        <v>0.65</v>
      </c>
      <c r="AN26" s="35">
        <f t="shared" si="19"/>
        <v>2.67</v>
      </c>
      <c r="AO26" s="36">
        <v>0</v>
      </c>
      <c r="AP26" s="35">
        <f t="shared" si="20"/>
        <v>0</v>
      </c>
      <c r="AQ26" s="31">
        <v>0.05</v>
      </c>
      <c r="AR26" s="35">
        <f t="shared" si="21"/>
        <v>0.3</v>
      </c>
      <c r="AS26" s="10"/>
      <c r="AT26" s="31"/>
      <c r="AU26" s="10"/>
      <c r="AV26" s="35">
        <f t="shared" si="22"/>
        <v>0.3</v>
      </c>
      <c r="AW26" s="35">
        <f t="shared" si="23"/>
        <v>2.97</v>
      </c>
      <c r="AX26" s="37">
        <f t="shared" si="24"/>
        <v>0.5091</v>
      </c>
      <c r="AY26" s="92">
        <f t="shared" si="34"/>
        <v>6.05</v>
      </c>
      <c r="AZ26" s="29">
        <v>12.99</v>
      </c>
      <c r="BA26" s="37">
        <f t="shared" si="28"/>
        <v>0.5343</v>
      </c>
      <c r="BB26" s="10"/>
      <c r="BC26" s="50">
        <v>500</v>
      </c>
      <c r="BD26" s="35">
        <f t="shared" si="29"/>
        <v>1485</v>
      </c>
      <c r="BE26" s="35">
        <f t="shared" si="30"/>
        <v>3025</v>
      </c>
      <c r="BF26" s="35">
        <f t="shared" si="31"/>
        <v>6495</v>
      </c>
      <c r="BG26" s="33" t="str">
        <f t="shared" si="25"/>
        <v/>
      </c>
      <c r="BH26" s="29"/>
      <c r="BI26" s="29"/>
      <c r="BJ26" s="50" t="s">
        <v>11</v>
      </c>
      <c r="BK26" s="2" t="s">
        <v>3</v>
      </c>
      <c r="BL26" s="50" t="s">
        <v>79</v>
      </c>
      <c r="BN26" s="3">
        <v>5.25</v>
      </c>
      <c r="BO26" s="6">
        <f t="shared" si="35"/>
        <v>6.05</v>
      </c>
    </row>
    <row r="27" spans="1:67" ht="18.95" customHeight="1" x14ac:dyDescent="0.25">
      <c r="A27" s="32">
        <v>155</v>
      </c>
      <c r="B27" s="128"/>
      <c r="C27" s="29"/>
      <c r="D27" s="49" t="s">
        <v>8</v>
      </c>
      <c r="E27" s="2" t="s">
        <v>6</v>
      </c>
      <c r="F27" s="2" t="s">
        <v>10</v>
      </c>
      <c r="G27" s="120" t="s">
        <v>135</v>
      </c>
      <c r="H27" s="61" t="s">
        <v>85</v>
      </c>
      <c r="I27" s="105" t="s">
        <v>69</v>
      </c>
      <c r="J27" s="51" t="s">
        <v>137</v>
      </c>
      <c r="K27" s="51" t="s">
        <v>137</v>
      </c>
      <c r="L27" s="49" t="s">
        <v>143</v>
      </c>
      <c r="M27" s="51" t="s">
        <v>118</v>
      </c>
      <c r="N27" s="29"/>
      <c r="O27" s="29"/>
      <c r="P27" s="126" t="s">
        <v>215</v>
      </c>
      <c r="R27" s="2" t="s">
        <v>12</v>
      </c>
      <c r="S27" s="2"/>
      <c r="T27" s="83">
        <v>2.75</v>
      </c>
      <c r="U27" s="2" t="s">
        <v>4</v>
      </c>
      <c r="V27" s="131"/>
      <c r="W27" s="132"/>
      <c r="X27" s="132"/>
      <c r="Y27" s="132"/>
      <c r="Z27" s="77">
        <v>17</v>
      </c>
      <c r="AA27" s="77">
        <v>8.5</v>
      </c>
      <c r="AB27" s="77">
        <v>12.5</v>
      </c>
      <c r="AC27" s="30">
        <v>10</v>
      </c>
      <c r="AD27" s="113">
        <v>1</v>
      </c>
      <c r="AE27" s="46">
        <f t="shared" si="26"/>
        <v>2E-3</v>
      </c>
      <c r="AF27" s="38">
        <v>63</v>
      </c>
      <c r="AG27" s="34">
        <f t="shared" si="27"/>
        <v>31500</v>
      </c>
      <c r="AH27" s="39">
        <v>2200</v>
      </c>
      <c r="AI27" s="35">
        <f t="shared" si="32"/>
        <v>7.0000000000000007E-2</v>
      </c>
      <c r="AJ27" s="89" t="s">
        <v>175</v>
      </c>
      <c r="AK27" s="90">
        <v>3.4000000000000002E-2</v>
      </c>
      <c r="AL27" s="31">
        <f t="shared" si="33"/>
        <v>0.33400000000000002</v>
      </c>
      <c r="AM27" s="35">
        <f t="shared" si="18"/>
        <v>0.92</v>
      </c>
      <c r="AN27" s="35">
        <f t="shared" si="19"/>
        <v>3.74</v>
      </c>
      <c r="AO27" s="36">
        <v>0</v>
      </c>
      <c r="AP27" s="35">
        <f t="shared" si="20"/>
        <v>0</v>
      </c>
      <c r="AQ27" s="31">
        <v>0.05</v>
      </c>
      <c r="AR27" s="35">
        <f t="shared" si="21"/>
        <v>0.25</v>
      </c>
      <c r="AS27" s="10"/>
      <c r="AT27" s="31"/>
      <c r="AU27" s="10"/>
      <c r="AV27" s="35">
        <f t="shared" si="22"/>
        <v>0.25</v>
      </c>
      <c r="AW27" s="35">
        <f t="shared" si="23"/>
        <v>3.99</v>
      </c>
      <c r="AX27" s="37">
        <f t="shared" si="24"/>
        <v>0.19389999999999999</v>
      </c>
      <c r="AY27" s="92">
        <f t="shared" si="34"/>
        <v>4.95</v>
      </c>
      <c r="AZ27" s="29">
        <v>12.99</v>
      </c>
      <c r="BA27" s="37">
        <f t="shared" si="28"/>
        <v>0.61890000000000001</v>
      </c>
      <c r="BB27" s="10"/>
      <c r="BC27" s="50">
        <v>500</v>
      </c>
      <c r="BD27" s="35">
        <f t="shared" si="29"/>
        <v>1995</v>
      </c>
      <c r="BE27" s="35">
        <f t="shared" si="30"/>
        <v>2475</v>
      </c>
      <c r="BF27" s="35">
        <f t="shared" si="31"/>
        <v>6495</v>
      </c>
      <c r="BG27" s="33" t="str">
        <f t="shared" si="25"/>
        <v/>
      </c>
      <c r="BH27" s="29"/>
      <c r="BI27" s="29"/>
      <c r="BJ27" s="50" t="s">
        <v>11</v>
      </c>
      <c r="BK27" s="2" t="s">
        <v>3</v>
      </c>
      <c r="BL27" s="50" t="s">
        <v>79</v>
      </c>
      <c r="BN27" s="3">
        <v>4.3</v>
      </c>
      <c r="BO27" s="6">
        <f t="shared" si="35"/>
        <v>4.95</v>
      </c>
    </row>
    <row r="28" spans="1:67" ht="18.95" customHeight="1" x14ac:dyDescent="0.25">
      <c r="A28" s="32">
        <v>156</v>
      </c>
      <c r="B28" s="128"/>
      <c r="C28" s="29"/>
      <c r="D28" s="49" t="s">
        <v>8</v>
      </c>
      <c r="E28" s="2" t="s">
        <v>6</v>
      </c>
      <c r="F28" s="2" t="s">
        <v>10</v>
      </c>
      <c r="G28" s="120" t="s">
        <v>135</v>
      </c>
      <c r="H28" s="55" t="s">
        <v>86</v>
      </c>
      <c r="I28" s="55" t="s">
        <v>86</v>
      </c>
      <c r="J28" s="51" t="s">
        <v>137</v>
      </c>
      <c r="K28" s="51" t="s">
        <v>137</v>
      </c>
      <c r="L28" s="49" t="s">
        <v>144</v>
      </c>
      <c r="M28" s="51" t="s">
        <v>118</v>
      </c>
      <c r="N28" s="29"/>
      <c r="O28" s="29"/>
      <c r="P28" s="126" t="s">
        <v>216</v>
      </c>
      <c r="Q28" s="29"/>
      <c r="R28" s="2" t="s">
        <v>12</v>
      </c>
      <c r="S28" s="2"/>
      <c r="T28" s="86">
        <v>3.5</v>
      </c>
      <c r="U28" s="2" t="s">
        <v>4</v>
      </c>
      <c r="V28" s="131"/>
      <c r="W28" s="132"/>
      <c r="X28" s="132"/>
      <c r="Y28" s="132"/>
      <c r="Z28" s="77">
        <v>15.5</v>
      </c>
      <c r="AA28" s="77">
        <v>15.5</v>
      </c>
      <c r="AB28" s="77">
        <v>16</v>
      </c>
      <c r="AC28" s="30">
        <v>10</v>
      </c>
      <c r="AD28" s="113">
        <v>1</v>
      </c>
      <c r="AE28" s="46">
        <f t="shared" si="26"/>
        <v>4.0000000000000001E-3</v>
      </c>
      <c r="AF28" s="38">
        <v>63</v>
      </c>
      <c r="AG28" s="34">
        <f t="shared" si="27"/>
        <v>15750</v>
      </c>
      <c r="AH28" s="39">
        <v>2200</v>
      </c>
      <c r="AI28" s="35">
        <f t="shared" si="32"/>
        <v>0.14000000000000001</v>
      </c>
      <c r="AJ28" s="89" t="s">
        <v>175</v>
      </c>
      <c r="AK28" s="90">
        <v>3.4000000000000002E-2</v>
      </c>
      <c r="AL28" s="31">
        <f t="shared" si="33"/>
        <v>0.33400000000000002</v>
      </c>
      <c r="AM28" s="35">
        <f t="shared" si="18"/>
        <v>1.17</v>
      </c>
      <c r="AN28" s="35">
        <f t="shared" si="19"/>
        <v>4.8099999999999996</v>
      </c>
      <c r="AO28" s="36">
        <v>0</v>
      </c>
      <c r="AP28" s="35">
        <f t="shared" si="20"/>
        <v>0</v>
      </c>
      <c r="AQ28" s="31">
        <v>0.05</v>
      </c>
      <c r="AR28" s="35">
        <f t="shared" si="21"/>
        <v>0.44</v>
      </c>
      <c r="AS28" s="10"/>
      <c r="AT28" s="31"/>
      <c r="AU28" s="10"/>
      <c r="AV28" s="35">
        <f t="shared" si="22"/>
        <v>0.44</v>
      </c>
      <c r="AW28" s="35">
        <f t="shared" si="23"/>
        <v>5.25</v>
      </c>
      <c r="AX28" s="37">
        <f t="shared" si="24"/>
        <v>0.40679999999999999</v>
      </c>
      <c r="AY28" s="92">
        <f t="shared" si="34"/>
        <v>8.85</v>
      </c>
      <c r="AZ28" s="29">
        <v>16.989999999999998</v>
      </c>
      <c r="BA28" s="37">
        <f t="shared" si="28"/>
        <v>0.47910000000000003</v>
      </c>
      <c r="BB28" s="10"/>
      <c r="BC28" s="50">
        <v>500</v>
      </c>
      <c r="BD28" s="35">
        <f t="shared" si="29"/>
        <v>2625</v>
      </c>
      <c r="BE28" s="35">
        <f t="shared" si="30"/>
        <v>4425</v>
      </c>
      <c r="BF28" s="35">
        <f t="shared" si="31"/>
        <v>8495</v>
      </c>
      <c r="BG28" s="33" t="str">
        <f t="shared" si="25"/>
        <v/>
      </c>
      <c r="BH28" s="29"/>
      <c r="BI28" s="29"/>
      <c r="BJ28" s="50" t="s">
        <v>11</v>
      </c>
      <c r="BK28" s="2" t="s">
        <v>3</v>
      </c>
      <c r="BL28" s="50" t="s">
        <v>79</v>
      </c>
      <c r="BN28" s="3">
        <v>7.7</v>
      </c>
      <c r="BO28" s="6">
        <f t="shared" si="35"/>
        <v>8.85</v>
      </c>
    </row>
    <row r="29" spans="1:67" ht="18.95" customHeight="1" x14ac:dyDescent="0.25">
      <c r="A29" s="32">
        <v>157</v>
      </c>
      <c r="B29" s="128"/>
      <c r="C29" s="29"/>
      <c r="D29" s="49" t="s">
        <v>8</v>
      </c>
      <c r="E29" s="2" t="s">
        <v>6</v>
      </c>
      <c r="F29" s="2" t="s">
        <v>10</v>
      </c>
      <c r="G29" s="120" t="s">
        <v>135</v>
      </c>
      <c r="H29" s="55" t="s">
        <v>88</v>
      </c>
      <c r="I29" s="55" t="s">
        <v>88</v>
      </c>
      <c r="J29" s="51" t="s">
        <v>137</v>
      </c>
      <c r="K29" s="51" t="s">
        <v>137</v>
      </c>
      <c r="L29" s="56" t="s">
        <v>73</v>
      </c>
      <c r="M29" s="51" t="s">
        <v>118</v>
      </c>
      <c r="N29" s="29"/>
      <c r="O29" s="29"/>
      <c r="P29" s="126" t="s">
        <v>217</v>
      </c>
      <c r="Q29" s="29"/>
      <c r="R29" s="2" t="s">
        <v>12</v>
      </c>
      <c r="S29" s="2"/>
      <c r="T29" s="86">
        <v>6.25</v>
      </c>
      <c r="U29" s="2" t="s">
        <v>4</v>
      </c>
      <c r="V29" s="131"/>
      <c r="W29" s="132"/>
      <c r="X29" s="132"/>
      <c r="Y29" s="132"/>
      <c r="Z29" s="78">
        <v>22</v>
      </c>
      <c r="AA29" s="78">
        <v>22</v>
      </c>
      <c r="AB29" s="78">
        <v>27</v>
      </c>
      <c r="AC29" s="30">
        <v>10</v>
      </c>
      <c r="AD29" s="113">
        <v>1</v>
      </c>
      <c r="AE29" s="46">
        <f t="shared" si="26"/>
        <v>1.2999999999999999E-2</v>
      </c>
      <c r="AF29" s="38">
        <v>63</v>
      </c>
      <c r="AG29" s="34">
        <f t="shared" si="27"/>
        <v>4846</v>
      </c>
      <c r="AH29" s="39">
        <v>2200</v>
      </c>
      <c r="AI29" s="35">
        <f t="shared" si="32"/>
        <v>0.45</v>
      </c>
      <c r="AJ29" s="89" t="s">
        <v>175</v>
      </c>
      <c r="AK29" s="90">
        <v>3.4000000000000002E-2</v>
      </c>
      <c r="AL29" s="31">
        <f t="shared" si="33"/>
        <v>0.33400000000000002</v>
      </c>
      <c r="AM29" s="35">
        <f t="shared" si="18"/>
        <v>2.09</v>
      </c>
      <c r="AN29" s="35">
        <f t="shared" si="19"/>
        <v>8.7899999999999991</v>
      </c>
      <c r="AO29" s="36">
        <v>0</v>
      </c>
      <c r="AP29" s="35">
        <f t="shared" si="20"/>
        <v>0</v>
      </c>
      <c r="AQ29" s="31">
        <v>0.05</v>
      </c>
      <c r="AR29" s="35">
        <f t="shared" si="21"/>
        <v>0.72</v>
      </c>
      <c r="AS29" s="10"/>
      <c r="AT29" s="31"/>
      <c r="AU29" s="10"/>
      <c r="AV29" s="35">
        <f t="shared" si="22"/>
        <v>0.72</v>
      </c>
      <c r="AW29" s="35">
        <f t="shared" si="23"/>
        <v>9.51</v>
      </c>
      <c r="AX29" s="37">
        <f t="shared" si="24"/>
        <v>0.33729999999999999</v>
      </c>
      <c r="AY29" s="92">
        <f t="shared" si="34"/>
        <v>14.35</v>
      </c>
      <c r="AZ29" s="29">
        <v>26.99</v>
      </c>
      <c r="BA29" s="37">
        <f t="shared" si="28"/>
        <v>0.46829999999999999</v>
      </c>
      <c r="BB29" s="10"/>
      <c r="BC29" s="50">
        <v>500</v>
      </c>
      <c r="BD29" s="35">
        <f t="shared" si="29"/>
        <v>4755</v>
      </c>
      <c r="BE29" s="35">
        <f t="shared" si="30"/>
        <v>7175</v>
      </c>
      <c r="BF29" s="35">
        <f t="shared" si="31"/>
        <v>13495</v>
      </c>
      <c r="BG29" s="33" t="str">
        <f t="shared" si="25"/>
        <v/>
      </c>
      <c r="BH29" s="29"/>
      <c r="BI29" s="29"/>
      <c r="BJ29" s="50" t="s">
        <v>11</v>
      </c>
      <c r="BK29" s="2" t="s">
        <v>3</v>
      </c>
      <c r="BL29" s="50" t="s">
        <v>79</v>
      </c>
      <c r="BN29" s="3">
        <v>12.5</v>
      </c>
      <c r="BO29" s="6">
        <f t="shared" si="35"/>
        <v>14.35</v>
      </c>
    </row>
    <row r="30" spans="1:67" ht="18.95" customHeight="1" x14ac:dyDescent="0.25">
      <c r="A30" s="32">
        <v>158</v>
      </c>
      <c r="B30" s="128"/>
      <c r="C30" s="29"/>
      <c r="D30" s="49" t="s">
        <v>8</v>
      </c>
      <c r="E30" s="2" t="s">
        <v>6</v>
      </c>
      <c r="F30" s="2" t="s">
        <v>10</v>
      </c>
      <c r="G30" s="120" t="s">
        <v>135</v>
      </c>
      <c r="H30" s="55" t="s">
        <v>89</v>
      </c>
      <c r="I30" s="55" t="s">
        <v>89</v>
      </c>
      <c r="J30" s="51" t="s">
        <v>137</v>
      </c>
      <c r="K30" s="51" t="s">
        <v>137</v>
      </c>
      <c r="L30" s="56" t="s">
        <v>90</v>
      </c>
      <c r="M30" s="51" t="s">
        <v>118</v>
      </c>
      <c r="N30" s="29"/>
      <c r="O30" s="29"/>
      <c r="P30" s="126" t="s">
        <v>218</v>
      </c>
      <c r="Q30" s="29"/>
      <c r="R30" s="2" t="s">
        <v>12</v>
      </c>
      <c r="S30" s="2"/>
      <c r="T30" s="86">
        <v>3.45</v>
      </c>
      <c r="U30" s="2" t="s">
        <v>4</v>
      </c>
      <c r="V30" s="131"/>
      <c r="W30" s="132"/>
      <c r="X30" s="132"/>
      <c r="Y30" s="132"/>
      <c r="Z30" s="78">
        <v>11.5</v>
      </c>
      <c r="AA30" s="78">
        <v>11.5</v>
      </c>
      <c r="AB30" s="78">
        <v>38</v>
      </c>
      <c r="AC30" s="30">
        <v>10</v>
      </c>
      <c r="AD30" s="113">
        <v>1</v>
      </c>
      <c r="AE30" s="46">
        <f t="shared" si="26"/>
        <v>5.0000000000000001E-3</v>
      </c>
      <c r="AF30" s="38">
        <v>63</v>
      </c>
      <c r="AG30" s="34">
        <f t="shared" si="27"/>
        <v>12600</v>
      </c>
      <c r="AH30" s="39">
        <v>2200</v>
      </c>
      <c r="AI30" s="35">
        <f t="shared" si="32"/>
        <v>0.17</v>
      </c>
      <c r="AJ30" s="89" t="s">
        <v>175</v>
      </c>
      <c r="AK30" s="90">
        <v>3.4000000000000002E-2</v>
      </c>
      <c r="AL30" s="31">
        <f t="shared" si="33"/>
        <v>0.33400000000000002</v>
      </c>
      <c r="AM30" s="35">
        <f t="shared" si="18"/>
        <v>1.1499999999999999</v>
      </c>
      <c r="AN30" s="35">
        <f t="shared" si="19"/>
        <v>4.7699999999999996</v>
      </c>
      <c r="AO30" s="36">
        <v>0</v>
      </c>
      <c r="AP30" s="35">
        <f t="shared" si="20"/>
        <v>0</v>
      </c>
      <c r="AQ30" s="31">
        <v>0.05</v>
      </c>
      <c r="AR30" s="35">
        <f t="shared" si="21"/>
        <v>0.38</v>
      </c>
      <c r="AS30" s="10"/>
      <c r="AT30" s="31"/>
      <c r="AU30" s="10"/>
      <c r="AV30" s="35">
        <f t="shared" si="22"/>
        <v>0.38</v>
      </c>
      <c r="AW30" s="35">
        <f t="shared" si="23"/>
        <v>5.15</v>
      </c>
      <c r="AX30" s="37">
        <f t="shared" si="24"/>
        <v>0.32240000000000002</v>
      </c>
      <c r="AY30" s="92">
        <f t="shared" si="34"/>
        <v>7.6</v>
      </c>
      <c r="AZ30" s="29">
        <v>12.99</v>
      </c>
      <c r="BA30" s="37">
        <f t="shared" si="28"/>
        <v>0.41489999999999999</v>
      </c>
      <c r="BB30" s="10"/>
      <c r="BC30" s="50">
        <v>500</v>
      </c>
      <c r="BD30" s="35">
        <f t="shared" si="29"/>
        <v>2575</v>
      </c>
      <c r="BE30" s="35">
        <f t="shared" si="30"/>
        <v>3800</v>
      </c>
      <c r="BF30" s="35">
        <f t="shared" si="31"/>
        <v>6495</v>
      </c>
      <c r="BG30" s="33" t="str">
        <f t="shared" si="25"/>
        <v/>
      </c>
      <c r="BH30" s="29"/>
      <c r="BI30" s="29"/>
      <c r="BJ30" s="50" t="s">
        <v>11</v>
      </c>
      <c r="BK30" s="2" t="s">
        <v>3</v>
      </c>
      <c r="BL30" s="50" t="s">
        <v>79</v>
      </c>
      <c r="BN30" s="3">
        <v>6.6</v>
      </c>
      <c r="BO30" s="6">
        <f t="shared" si="35"/>
        <v>7.6</v>
      </c>
    </row>
    <row r="31" spans="1:67" ht="18.95" customHeight="1" x14ac:dyDescent="0.25">
      <c r="A31" s="32">
        <v>159</v>
      </c>
      <c r="B31" s="128"/>
      <c r="C31" s="29"/>
      <c r="D31" s="49" t="s">
        <v>8</v>
      </c>
      <c r="E31" s="2" t="s">
        <v>6</v>
      </c>
      <c r="F31" s="2" t="s">
        <v>10</v>
      </c>
      <c r="G31" s="120" t="s">
        <v>135</v>
      </c>
      <c r="H31" s="49" t="s">
        <v>145</v>
      </c>
      <c r="I31" s="49" t="s">
        <v>187</v>
      </c>
      <c r="J31" s="51" t="s">
        <v>137</v>
      </c>
      <c r="K31" s="51" t="s">
        <v>137</v>
      </c>
      <c r="L31" s="49" t="s">
        <v>146</v>
      </c>
      <c r="M31" s="51" t="s">
        <v>118</v>
      </c>
      <c r="N31" s="29"/>
      <c r="O31" s="29"/>
      <c r="P31" s="126" t="s">
        <v>219</v>
      </c>
      <c r="Q31" s="29"/>
      <c r="R31" s="2" t="s">
        <v>12</v>
      </c>
      <c r="S31" s="2"/>
      <c r="T31" s="86">
        <v>2.92</v>
      </c>
      <c r="U31" s="2" t="s">
        <v>4</v>
      </c>
      <c r="V31" s="131"/>
      <c r="W31" s="132"/>
      <c r="X31" s="132"/>
      <c r="Y31" s="132"/>
      <c r="Z31" s="77">
        <v>10</v>
      </c>
      <c r="AA31" s="77">
        <v>10</v>
      </c>
      <c r="AB31" s="77">
        <v>26</v>
      </c>
      <c r="AC31" s="30">
        <v>10</v>
      </c>
      <c r="AD31" s="113">
        <v>1</v>
      </c>
      <c r="AE31" s="46">
        <f t="shared" si="26"/>
        <v>3.0000000000000001E-3</v>
      </c>
      <c r="AF31" s="38">
        <v>63</v>
      </c>
      <c r="AG31" s="34">
        <f t="shared" si="27"/>
        <v>21000</v>
      </c>
      <c r="AH31" s="39">
        <v>2200</v>
      </c>
      <c r="AI31" s="35">
        <f t="shared" si="32"/>
        <v>0.1</v>
      </c>
      <c r="AJ31" s="103" t="s">
        <v>50</v>
      </c>
      <c r="AK31" s="104">
        <v>1.7999999999999999E-2</v>
      </c>
      <c r="AL31" s="31">
        <f t="shared" si="33"/>
        <v>0.318</v>
      </c>
      <c r="AM31" s="35">
        <f t="shared" si="18"/>
        <v>0.93</v>
      </c>
      <c r="AN31" s="35">
        <f t="shared" si="19"/>
        <v>3.95</v>
      </c>
      <c r="AO31" s="36">
        <v>0</v>
      </c>
      <c r="AP31" s="35">
        <f t="shared" si="20"/>
        <v>0</v>
      </c>
      <c r="AQ31" s="31">
        <v>0.05</v>
      </c>
      <c r="AR31" s="35">
        <f t="shared" si="21"/>
        <v>0.3</v>
      </c>
      <c r="AS31" s="10"/>
      <c r="AT31" s="31"/>
      <c r="AU31" s="10"/>
      <c r="AV31" s="35">
        <f t="shared" si="22"/>
        <v>0.3</v>
      </c>
      <c r="AW31" s="35">
        <f t="shared" si="23"/>
        <v>4.25</v>
      </c>
      <c r="AX31" s="37">
        <f t="shared" si="24"/>
        <v>0.29749999999999999</v>
      </c>
      <c r="AY31" s="92">
        <f t="shared" si="34"/>
        <v>6.05</v>
      </c>
      <c r="AZ31" s="29">
        <v>12.99</v>
      </c>
      <c r="BA31" s="37">
        <f t="shared" si="28"/>
        <v>0.5343</v>
      </c>
      <c r="BB31" s="10"/>
      <c r="BC31" s="50">
        <v>500</v>
      </c>
      <c r="BD31" s="35">
        <f t="shared" si="29"/>
        <v>2125</v>
      </c>
      <c r="BE31" s="35">
        <f t="shared" si="30"/>
        <v>3025</v>
      </c>
      <c r="BF31" s="35">
        <f t="shared" si="31"/>
        <v>6495</v>
      </c>
      <c r="BG31" s="33" t="str">
        <f t="shared" si="25"/>
        <v/>
      </c>
      <c r="BH31" s="29"/>
      <c r="BI31" s="29"/>
      <c r="BJ31" s="50" t="s">
        <v>11</v>
      </c>
      <c r="BK31" s="2" t="s">
        <v>3</v>
      </c>
      <c r="BL31" s="50" t="s">
        <v>79</v>
      </c>
      <c r="BN31" s="3">
        <v>5.25</v>
      </c>
      <c r="BO31" s="6">
        <f t="shared" si="35"/>
        <v>6.05</v>
      </c>
    </row>
    <row r="32" spans="1:67" ht="18.95" customHeight="1" x14ac:dyDescent="0.25">
      <c r="A32" s="32">
        <v>160</v>
      </c>
      <c r="B32" s="128"/>
      <c r="C32" s="29"/>
      <c r="D32" s="49" t="s">
        <v>8</v>
      </c>
      <c r="E32" s="2" t="s">
        <v>6</v>
      </c>
      <c r="F32" s="2" t="s">
        <v>10</v>
      </c>
      <c r="G32" s="120" t="s">
        <v>135</v>
      </c>
      <c r="H32" s="49" t="s">
        <v>147</v>
      </c>
      <c r="I32" s="49" t="s">
        <v>188</v>
      </c>
      <c r="J32" s="51" t="s">
        <v>137</v>
      </c>
      <c r="K32" s="51" t="s">
        <v>137</v>
      </c>
      <c r="L32" s="49" t="s">
        <v>146</v>
      </c>
      <c r="M32" s="51" t="s">
        <v>118</v>
      </c>
      <c r="N32" s="29"/>
      <c r="O32" s="29"/>
      <c r="P32" s="126" t="s">
        <v>220</v>
      </c>
      <c r="Q32" s="29"/>
      <c r="R32" s="2" t="s">
        <v>12</v>
      </c>
      <c r="S32" s="2"/>
      <c r="T32" s="86">
        <v>2.92</v>
      </c>
      <c r="U32" s="2" t="s">
        <v>4</v>
      </c>
      <c r="V32" s="131"/>
      <c r="W32" s="132"/>
      <c r="X32" s="132"/>
      <c r="Y32" s="132"/>
      <c r="Z32" s="77">
        <v>10</v>
      </c>
      <c r="AA32" s="77">
        <v>10</v>
      </c>
      <c r="AB32" s="77">
        <v>26</v>
      </c>
      <c r="AC32" s="30">
        <v>10</v>
      </c>
      <c r="AD32" s="113">
        <v>1</v>
      </c>
      <c r="AE32" s="46">
        <f t="shared" si="26"/>
        <v>3.0000000000000001E-3</v>
      </c>
      <c r="AF32" s="38">
        <v>63</v>
      </c>
      <c r="AG32" s="34">
        <f t="shared" si="27"/>
        <v>21000</v>
      </c>
      <c r="AH32" s="39">
        <v>2200</v>
      </c>
      <c r="AI32" s="35">
        <f t="shared" si="32"/>
        <v>0.1</v>
      </c>
      <c r="AJ32" s="103" t="s">
        <v>50</v>
      </c>
      <c r="AK32" s="104">
        <v>1.7999999999999999E-2</v>
      </c>
      <c r="AL32" s="31">
        <f t="shared" si="33"/>
        <v>0.318</v>
      </c>
      <c r="AM32" s="35">
        <f t="shared" si="18"/>
        <v>0.93</v>
      </c>
      <c r="AN32" s="35">
        <f t="shared" si="19"/>
        <v>3.95</v>
      </c>
      <c r="AO32" s="36">
        <v>0</v>
      </c>
      <c r="AP32" s="35">
        <f t="shared" si="20"/>
        <v>0</v>
      </c>
      <c r="AQ32" s="31">
        <v>0.05</v>
      </c>
      <c r="AR32" s="35">
        <f t="shared" si="21"/>
        <v>0.3</v>
      </c>
      <c r="AS32" s="10"/>
      <c r="AT32" s="31"/>
      <c r="AU32" s="10"/>
      <c r="AV32" s="35">
        <f t="shared" si="22"/>
        <v>0.3</v>
      </c>
      <c r="AW32" s="35">
        <f t="shared" si="23"/>
        <v>4.25</v>
      </c>
      <c r="AX32" s="37">
        <f t="shared" si="24"/>
        <v>0.29749999999999999</v>
      </c>
      <c r="AY32" s="92">
        <f t="shared" si="34"/>
        <v>6.05</v>
      </c>
      <c r="AZ32" s="29">
        <v>12.99</v>
      </c>
      <c r="BA32" s="37">
        <f t="shared" si="28"/>
        <v>0.5343</v>
      </c>
      <c r="BB32" s="10"/>
      <c r="BC32" s="50">
        <v>500</v>
      </c>
      <c r="BD32" s="35">
        <f t="shared" si="29"/>
        <v>2125</v>
      </c>
      <c r="BE32" s="35">
        <f t="shared" si="30"/>
        <v>3025</v>
      </c>
      <c r="BF32" s="35">
        <f t="shared" si="31"/>
        <v>6495</v>
      </c>
      <c r="BG32" s="33" t="str">
        <f t="shared" si="25"/>
        <v/>
      </c>
      <c r="BH32" s="29"/>
      <c r="BI32" s="29"/>
      <c r="BJ32" s="50" t="s">
        <v>11</v>
      </c>
      <c r="BK32" s="2" t="s">
        <v>3</v>
      </c>
      <c r="BL32" s="50" t="s">
        <v>79</v>
      </c>
      <c r="BN32" s="3">
        <v>5.25</v>
      </c>
      <c r="BO32" s="6">
        <f t="shared" si="35"/>
        <v>6.05</v>
      </c>
    </row>
    <row r="33" spans="1:67" ht="18.95" customHeight="1" x14ac:dyDescent="0.25">
      <c r="A33" s="32">
        <v>161</v>
      </c>
      <c r="B33" s="128"/>
      <c r="C33" s="29"/>
      <c r="D33" s="49" t="s">
        <v>8</v>
      </c>
      <c r="E33" s="2" t="s">
        <v>6</v>
      </c>
      <c r="F33" s="2" t="s">
        <v>10</v>
      </c>
      <c r="G33" s="120" t="s">
        <v>135</v>
      </c>
      <c r="H33" s="49" t="s">
        <v>148</v>
      </c>
      <c r="I33" s="49" t="s">
        <v>189</v>
      </c>
      <c r="J33" s="51" t="s">
        <v>137</v>
      </c>
      <c r="K33" s="51" t="s">
        <v>137</v>
      </c>
      <c r="L33" s="49" t="s">
        <v>146</v>
      </c>
      <c r="M33" s="51" t="s">
        <v>118</v>
      </c>
      <c r="N33" s="29"/>
      <c r="O33" s="29"/>
      <c r="P33" s="126" t="s">
        <v>221</v>
      </c>
      <c r="Q33" s="29"/>
      <c r="R33" s="2" t="s">
        <v>12</v>
      </c>
      <c r="S33" s="2"/>
      <c r="T33" s="86">
        <v>2.92</v>
      </c>
      <c r="U33" s="2" t="s">
        <v>4</v>
      </c>
      <c r="V33" s="131"/>
      <c r="W33" s="132"/>
      <c r="X33" s="132"/>
      <c r="Y33" s="132"/>
      <c r="Z33" s="77">
        <v>10</v>
      </c>
      <c r="AA33" s="77">
        <v>10</v>
      </c>
      <c r="AB33" s="77">
        <v>26</v>
      </c>
      <c r="AC33" s="30">
        <v>10</v>
      </c>
      <c r="AD33" s="113">
        <v>1</v>
      </c>
      <c r="AE33" s="46">
        <f t="shared" si="26"/>
        <v>3.0000000000000001E-3</v>
      </c>
      <c r="AF33" s="38">
        <v>63</v>
      </c>
      <c r="AG33" s="34">
        <f t="shared" si="27"/>
        <v>21000</v>
      </c>
      <c r="AH33" s="39">
        <v>2200</v>
      </c>
      <c r="AI33" s="35">
        <f t="shared" si="32"/>
        <v>0.1</v>
      </c>
      <c r="AJ33" s="103" t="s">
        <v>50</v>
      </c>
      <c r="AK33" s="104">
        <v>1.7999999999999999E-2</v>
      </c>
      <c r="AL33" s="31">
        <f t="shared" si="33"/>
        <v>0.318</v>
      </c>
      <c r="AM33" s="35">
        <f t="shared" si="18"/>
        <v>0.93</v>
      </c>
      <c r="AN33" s="35">
        <f t="shared" si="19"/>
        <v>3.95</v>
      </c>
      <c r="AO33" s="36">
        <v>0</v>
      </c>
      <c r="AP33" s="35">
        <f t="shared" si="20"/>
        <v>0</v>
      </c>
      <c r="AQ33" s="31">
        <v>0.05</v>
      </c>
      <c r="AR33" s="35">
        <f t="shared" si="21"/>
        <v>0.3</v>
      </c>
      <c r="AS33" s="10"/>
      <c r="AT33" s="31"/>
      <c r="AU33" s="10"/>
      <c r="AV33" s="35">
        <f t="shared" si="22"/>
        <v>0.3</v>
      </c>
      <c r="AW33" s="35">
        <f t="shared" si="23"/>
        <v>4.25</v>
      </c>
      <c r="AX33" s="37">
        <f t="shared" si="24"/>
        <v>0.29749999999999999</v>
      </c>
      <c r="AY33" s="92">
        <f t="shared" si="34"/>
        <v>6.05</v>
      </c>
      <c r="AZ33" s="29">
        <v>12.99</v>
      </c>
      <c r="BA33" s="37">
        <f t="shared" si="28"/>
        <v>0.5343</v>
      </c>
      <c r="BB33" s="10"/>
      <c r="BC33" s="50">
        <v>500</v>
      </c>
      <c r="BD33" s="35">
        <f t="shared" si="29"/>
        <v>2125</v>
      </c>
      <c r="BE33" s="35">
        <f t="shared" si="30"/>
        <v>3025</v>
      </c>
      <c r="BF33" s="35">
        <f t="shared" si="31"/>
        <v>6495</v>
      </c>
      <c r="BG33" s="33" t="str">
        <f t="shared" si="25"/>
        <v/>
      </c>
      <c r="BH33" s="29"/>
      <c r="BI33" s="29"/>
      <c r="BJ33" s="50" t="s">
        <v>11</v>
      </c>
      <c r="BK33" s="2" t="s">
        <v>3</v>
      </c>
      <c r="BL33" s="50" t="s">
        <v>79</v>
      </c>
      <c r="BN33" s="3">
        <v>5.25</v>
      </c>
      <c r="BO33" s="6">
        <f t="shared" si="35"/>
        <v>6.05</v>
      </c>
    </row>
    <row r="34" spans="1:67" ht="18.95" customHeight="1" x14ac:dyDescent="0.25">
      <c r="A34" s="32">
        <v>162</v>
      </c>
      <c r="B34" s="128"/>
      <c r="C34" s="29"/>
      <c r="D34" s="49" t="s">
        <v>8</v>
      </c>
      <c r="E34" s="2" t="s">
        <v>6</v>
      </c>
      <c r="F34" s="2" t="s">
        <v>10</v>
      </c>
      <c r="G34" s="120" t="s">
        <v>135</v>
      </c>
      <c r="H34" s="49" t="s">
        <v>91</v>
      </c>
      <c r="I34" s="49" t="s">
        <v>239</v>
      </c>
      <c r="J34" s="51" t="s">
        <v>137</v>
      </c>
      <c r="K34" s="51" t="s">
        <v>137</v>
      </c>
      <c r="L34" s="49" t="s">
        <v>92</v>
      </c>
      <c r="M34" s="51" t="s">
        <v>118</v>
      </c>
      <c r="N34" s="29"/>
      <c r="O34" s="29"/>
      <c r="P34" s="126" t="s">
        <v>222</v>
      </c>
      <c r="Q34" s="29"/>
      <c r="R34" s="2" t="s">
        <v>12</v>
      </c>
      <c r="S34" s="2"/>
      <c r="T34" s="86">
        <v>4.0999999999999996</v>
      </c>
      <c r="U34" s="2" t="s">
        <v>4</v>
      </c>
      <c r="V34" s="131"/>
      <c r="W34" s="132"/>
      <c r="X34" s="132"/>
      <c r="Y34" s="132"/>
      <c r="Z34" s="132">
        <v>37</v>
      </c>
      <c r="AA34" s="132">
        <v>25</v>
      </c>
      <c r="AB34" s="132">
        <v>21</v>
      </c>
      <c r="AC34" s="30">
        <v>10</v>
      </c>
      <c r="AD34" s="113">
        <v>1</v>
      </c>
      <c r="AE34" s="46">
        <f t="shared" si="26"/>
        <v>1.9E-2</v>
      </c>
      <c r="AF34" s="38">
        <v>63</v>
      </c>
      <c r="AG34" s="34">
        <f t="shared" si="27"/>
        <v>3316</v>
      </c>
      <c r="AH34" s="39">
        <v>2200</v>
      </c>
      <c r="AI34" s="35">
        <f t="shared" si="32"/>
        <v>0.66</v>
      </c>
      <c r="AJ34" s="89" t="s">
        <v>175</v>
      </c>
      <c r="AK34" s="90">
        <v>3.4000000000000002E-2</v>
      </c>
      <c r="AL34" s="31">
        <f t="shared" si="33"/>
        <v>0.33400000000000002</v>
      </c>
      <c r="AM34" s="35">
        <f t="shared" si="18"/>
        <v>1.37</v>
      </c>
      <c r="AN34" s="35">
        <f t="shared" si="19"/>
        <v>6.13</v>
      </c>
      <c r="AO34" s="36">
        <v>0</v>
      </c>
      <c r="AP34" s="35">
        <f t="shared" si="20"/>
        <v>0</v>
      </c>
      <c r="AQ34" s="31">
        <v>0.05</v>
      </c>
      <c r="AR34" s="35">
        <f t="shared" si="21"/>
        <v>0.4</v>
      </c>
      <c r="AS34" s="10"/>
      <c r="AT34" s="31"/>
      <c r="AU34" s="10"/>
      <c r="AV34" s="35">
        <f t="shared" si="22"/>
        <v>0.4</v>
      </c>
      <c r="AW34" s="35">
        <f t="shared" si="23"/>
        <v>6.53</v>
      </c>
      <c r="AX34" s="37">
        <f t="shared" si="24"/>
        <v>0.1888</v>
      </c>
      <c r="AY34" s="92">
        <f t="shared" si="34"/>
        <v>8.0500000000000007</v>
      </c>
      <c r="AZ34" s="29">
        <v>26.99</v>
      </c>
      <c r="BA34" s="37">
        <f t="shared" si="28"/>
        <v>0.70169999999999999</v>
      </c>
      <c r="BB34" s="10"/>
      <c r="BC34" s="50">
        <v>500</v>
      </c>
      <c r="BD34" s="35">
        <f t="shared" si="29"/>
        <v>3265</v>
      </c>
      <c r="BE34" s="35">
        <f t="shared" si="30"/>
        <v>4025</v>
      </c>
      <c r="BF34" s="35">
        <f t="shared" si="31"/>
        <v>13495</v>
      </c>
      <c r="BG34" s="33" t="str">
        <f t="shared" si="25"/>
        <v/>
      </c>
      <c r="BH34" s="29"/>
      <c r="BI34" s="29"/>
      <c r="BJ34" s="50" t="s">
        <v>11</v>
      </c>
      <c r="BK34" s="2" t="s">
        <v>3</v>
      </c>
      <c r="BL34" s="50" t="s">
        <v>79</v>
      </c>
      <c r="BN34" s="3">
        <v>7</v>
      </c>
      <c r="BO34" s="6">
        <f t="shared" si="35"/>
        <v>8.0500000000000007</v>
      </c>
    </row>
    <row r="35" spans="1:67" ht="18.95" customHeight="1" x14ac:dyDescent="0.25">
      <c r="A35" s="32">
        <v>163</v>
      </c>
      <c r="B35" s="129"/>
      <c r="C35" s="29"/>
      <c r="D35" s="49" t="s">
        <v>8</v>
      </c>
      <c r="E35" s="2" t="s">
        <v>6</v>
      </c>
      <c r="F35" s="2" t="s">
        <v>10</v>
      </c>
      <c r="G35" s="120" t="s">
        <v>135</v>
      </c>
      <c r="H35" s="49" t="s">
        <v>93</v>
      </c>
      <c r="I35" s="49" t="s">
        <v>93</v>
      </c>
      <c r="J35" s="51" t="s">
        <v>137</v>
      </c>
      <c r="K35" s="51" t="s">
        <v>137</v>
      </c>
      <c r="L35" s="49" t="s">
        <v>94</v>
      </c>
      <c r="M35" s="51" t="s">
        <v>118</v>
      </c>
      <c r="N35" s="29"/>
      <c r="O35" s="29"/>
      <c r="P35" s="126" t="s">
        <v>223</v>
      </c>
      <c r="Q35" s="29"/>
      <c r="R35" s="2" t="s">
        <v>12</v>
      </c>
      <c r="S35" s="2"/>
      <c r="T35" s="86">
        <v>4.45</v>
      </c>
      <c r="U35" s="2" t="s">
        <v>4</v>
      </c>
      <c r="V35" s="131"/>
      <c r="W35" s="132"/>
      <c r="X35" s="132"/>
      <c r="Y35" s="132"/>
      <c r="Z35" s="132"/>
      <c r="AA35" s="132"/>
      <c r="AB35" s="132"/>
      <c r="AC35" s="30">
        <v>10</v>
      </c>
      <c r="AD35" s="113">
        <v>1</v>
      </c>
      <c r="AE35" s="115">
        <f>AE34</f>
        <v>1.9E-2</v>
      </c>
      <c r="AF35" s="38">
        <v>63</v>
      </c>
      <c r="AG35" s="34">
        <f t="shared" si="27"/>
        <v>3316</v>
      </c>
      <c r="AH35" s="39">
        <v>2200</v>
      </c>
      <c r="AI35" s="35">
        <f t="shared" si="32"/>
        <v>0.66</v>
      </c>
      <c r="AJ35" s="89" t="s">
        <v>175</v>
      </c>
      <c r="AK35" s="90">
        <v>3.4000000000000002E-2</v>
      </c>
      <c r="AL35" s="31">
        <f t="shared" si="33"/>
        <v>0.33400000000000002</v>
      </c>
      <c r="AM35" s="35">
        <f t="shared" si="18"/>
        <v>1.49</v>
      </c>
      <c r="AN35" s="35">
        <f t="shared" si="19"/>
        <v>6.6</v>
      </c>
      <c r="AO35" s="36">
        <v>0</v>
      </c>
      <c r="AP35" s="35">
        <f t="shared" si="20"/>
        <v>0</v>
      </c>
      <c r="AQ35" s="31">
        <v>0.05</v>
      </c>
      <c r="AR35" s="35">
        <f t="shared" si="21"/>
        <v>0.43</v>
      </c>
      <c r="AS35" s="10"/>
      <c r="AT35" s="31"/>
      <c r="AU35" s="10"/>
      <c r="AV35" s="35">
        <f t="shared" si="22"/>
        <v>0.43</v>
      </c>
      <c r="AW35" s="35">
        <f t="shared" si="23"/>
        <v>7.03</v>
      </c>
      <c r="AX35" s="37">
        <f t="shared" si="24"/>
        <v>0.18729999999999999</v>
      </c>
      <c r="AY35" s="92">
        <f t="shared" si="34"/>
        <v>8.65</v>
      </c>
      <c r="AZ35" s="29">
        <v>26.99</v>
      </c>
      <c r="BA35" s="37">
        <f t="shared" si="28"/>
        <v>0.67949999999999999</v>
      </c>
      <c r="BB35" s="10"/>
      <c r="BC35" s="50">
        <v>500</v>
      </c>
      <c r="BD35" s="35">
        <f t="shared" si="29"/>
        <v>3515</v>
      </c>
      <c r="BE35" s="35">
        <f t="shared" si="30"/>
        <v>4325</v>
      </c>
      <c r="BF35" s="35">
        <f t="shared" si="31"/>
        <v>13495</v>
      </c>
      <c r="BG35" s="33" t="str">
        <f t="shared" si="25"/>
        <v/>
      </c>
      <c r="BH35" s="29"/>
      <c r="BI35" s="29"/>
      <c r="BJ35" s="50" t="s">
        <v>11</v>
      </c>
      <c r="BK35" s="2" t="s">
        <v>3</v>
      </c>
      <c r="BL35" s="50" t="s">
        <v>79</v>
      </c>
      <c r="BN35" s="3">
        <v>7.5</v>
      </c>
      <c r="BO35" s="6">
        <f t="shared" si="35"/>
        <v>8.65</v>
      </c>
    </row>
    <row r="36" spans="1:67" ht="18.95" customHeight="1" x14ac:dyDescent="0.25">
      <c r="A36" s="32">
        <v>175</v>
      </c>
      <c r="B36" s="127"/>
      <c r="C36" s="29"/>
      <c r="D36" s="49" t="s">
        <v>185</v>
      </c>
      <c r="E36" s="29"/>
      <c r="F36" s="2" t="s">
        <v>10</v>
      </c>
      <c r="G36" s="120" t="s">
        <v>149</v>
      </c>
      <c r="H36" s="55" t="s">
        <v>150</v>
      </c>
      <c r="I36" s="64" t="s">
        <v>186</v>
      </c>
      <c r="J36" s="51" t="s">
        <v>131</v>
      </c>
      <c r="K36" s="51" t="s">
        <v>131</v>
      </c>
      <c r="L36" s="79" t="s">
        <v>151</v>
      </c>
      <c r="M36" s="122" t="s">
        <v>152</v>
      </c>
      <c r="N36" s="29"/>
      <c r="O36" s="29"/>
      <c r="P36" s="125" t="s">
        <v>224</v>
      </c>
      <c r="Q36" s="29"/>
      <c r="R36" s="2" t="s">
        <v>12</v>
      </c>
      <c r="S36" s="2"/>
      <c r="T36" s="86">
        <v>2.2200000000000002</v>
      </c>
      <c r="U36" s="2" t="s">
        <v>4</v>
      </c>
      <c r="V36" s="130" t="s">
        <v>153</v>
      </c>
      <c r="W36" s="134">
        <v>43.5</v>
      </c>
      <c r="X36" s="134">
        <v>28</v>
      </c>
      <c r="Y36" s="134">
        <v>42</v>
      </c>
      <c r="Z36" s="65">
        <v>17</v>
      </c>
      <c r="AA36" s="65">
        <v>8.5</v>
      </c>
      <c r="AB36" s="65">
        <v>22</v>
      </c>
      <c r="AC36" s="30">
        <v>10</v>
      </c>
      <c r="AD36" s="113">
        <v>2</v>
      </c>
      <c r="AE36" s="46">
        <f t="shared" si="26"/>
        <v>3.0000000000000001E-3</v>
      </c>
      <c r="AF36" s="38">
        <v>63</v>
      </c>
      <c r="AG36" s="34">
        <f t="shared" si="27"/>
        <v>42000</v>
      </c>
      <c r="AH36" s="39">
        <v>2200</v>
      </c>
      <c r="AI36" s="35">
        <f t="shared" si="32"/>
        <v>0.05</v>
      </c>
      <c r="AJ36" s="88" t="s">
        <v>50</v>
      </c>
      <c r="AK36" s="90">
        <v>1.7999999999999999E-2</v>
      </c>
      <c r="AL36" s="31">
        <f>AK36+30%</f>
        <v>0.318</v>
      </c>
      <c r="AM36" s="35">
        <f t="shared" si="18"/>
        <v>0.71</v>
      </c>
      <c r="AN36" s="35">
        <f t="shared" si="19"/>
        <v>2.98</v>
      </c>
      <c r="AO36" s="36">
        <v>0</v>
      </c>
      <c r="AP36" s="35">
        <f t="shared" si="20"/>
        <v>0</v>
      </c>
      <c r="AQ36" s="31"/>
      <c r="AR36" s="35">
        <f t="shared" si="21"/>
        <v>0</v>
      </c>
      <c r="AS36" s="10"/>
      <c r="AT36" s="31"/>
      <c r="AU36" s="10"/>
      <c r="AV36" s="35">
        <f t="shared" si="22"/>
        <v>0</v>
      </c>
      <c r="AW36" s="35">
        <f t="shared" si="23"/>
        <v>2.98</v>
      </c>
      <c r="AX36" s="37">
        <f t="shared" si="24"/>
        <v>0.41739999999999999</v>
      </c>
      <c r="AY36" s="91">
        <v>5.1150000000000002</v>
      </c>
      <c r="AZ36" s="29"/>
      <c r="BA36" s="37" t="str">
        <f t="shared" si="28"/>
        <v/>
      </c>
      <c r="BB36" s="10"/>
      <c r="BC36" s="50">
        <v>1000</v>
      </c>
      <c r="BD36" s="35">
        <f t="shared" si="29"/>
        <v>2980</v>
      </c>
      <c r="BE36" s="35">
        <f t="shared" si="30"/>
        <v>5115</v>
      </c>
      <c r="BF36" s="35">
        <f t="shared" si="31"/>
        <v>0</v>
      </c>
      <c r="BG36" s="33">
        <f t="shared" si="25"/>
        <v>25.58</v>
      </c>
      <c r="BH36" s="29"/>
      <c r="BI36" s="29"/>
      <c r="BJ36" s="50" t="s">
        <v>11</v>
      </c>
      <c r="BK36" s="2" t="s">
        <v>3</v>
      </c>
      <c r="BL36" s="50" t="s">
        <v>125</v>
      </c>
      <c r="BM36" s="5" t="s">
        <v>178</v>
      </c>
    </row>
    <row r="37" spans="1:67" ht="18.95" customHeight="1" x14ac:dyDescent="0.25">
      <c r="A37" s="32">
        <v>176</v>
      </c>
      <c r="B37" s="128"/>
      <c r="C37" s="29"/>
      <c r="D37" s="49" t="s">
        <v>185</v>
      </c>
      <c r="E37" s="29"/>
      <c r="F37" s="2" t="s">
        <v>10</v>
      </c>
      <c r="G37" s="120" t="s">
        <v>149</v>
      </c>
      <c r="H37" s="55" t="s">
        <v>110</v>
      </c>
      <c r="I37" s="64" t="str">
        <f t="shared" ref="I37:I46" si="36">H37</f>
        <v>Resin Toothbrush holder</v>
      </c>
      <c r="J37" s="51" t="s">
        <v>131</v>
      </c>
      <c r="K37" s="51" t="s">
        <v>131</v>
      </c>
      <c r="L37" s="50" t="s">
        <v>154</v>
      </c>
      <c r="M37" s="122" t="s">
        <v>152</v>
      </c>
      <c r="N37" s="29"/>
      <c r="O37" s="29"/>
      <c r="P37" s="125" t="s">
        <v>225</v>
      </c>
      <c r="Q37" s="29"/>
      <c r="R37" s="2" t="s">
        <v>12</v>
      </c>
      <c r="S37" s="2"/>
      <c r="T37" s="86">
        <v>1.37</v>
      </c>
      <c r="U37" s="2" t="s">
        <v>4</v>
      </c>
      <c r="V37" s="130"/>
      <c r="W37" s="134"/>
      <c r="X37" s="134"/>
      <c r="Y37" s="134"/>
      <c r="Z37" s="80">
        <v>12</v>
      </c>
      <c r="AA37" s="80">
        <v>8</v>
      </c>
      <c r="AB37" s="80">
        <v>13</v>
      </c>
      <c r="AC37" s="30">
        <v>10</v>
      </c>
      <c r="AD37" s="113">
        <v>1</v>
      </c>
      <c r="AE37" s="46">
        <f t="shared" si="26"/>
        <v>1E-3</v>
      </c>
      <c r="AF37" s="38">
        <v>63</v>
      </c>
      <c r="AG37" s="34">
        <f t="shared" si="27"/>
        <v>63000</v>
      </c>
      <c r="AH37" s="39">
        <v>2200</v>
      </c>
      <c r="AI37" s="35"/>
      <c r="AJ37" s="89" t="s">
        <v>175</v>
      </c>
      <c r="AK37" s="90">
        <v>3.4000000000000002E-2</v>
      </c>
      <c r="AL37" s="31">
        <f t="shared" ref="AL37:AL46" si="37">AK37+30%</f>
        <v>0.33400000000000002</v>
      </c>
      <c r="AM37" s="35">
        <f t="shared" si="18"/>
        <v>0.46</v>
      </c>
      <c r="AN37" s="35">
        <f t="shared" si="19"/>
        <v>1.83</v>
      </c>
      <c r="AO37" s="36">
        <v>0</v>
      </c>
      <c r="AP37" s="35">
        <f t="shared" si="20"/>
        <v>0</v>
      </c>
      <c r="AQ37" s="31"/>
      <c r="AR37" s="35">
        <f t="shared" si="21"/>
        <v>0</v>
      </c>
      <c r="AS37" s="10"/>
      <c r="AT37" s="31"/>
      <c r="AU37" s="10"/>
      <c r="AV37" s="35">
        <f t="shared" si="22"/>
        <v>0</v>
      </c>
      <c r="AW37" s="35">
        <f t="shared" si="23"/>
        <v>1.83</v>
      </c>
      <c r="AX37" s="37">
        <f t="shared" si="24"/>
        <v>0.40579999999999999</v>
      </c>
      <c r="AY37" s="91">
        <v>3.08</v>
      </c>
      <c r="AZ37" s="29"/>
      <c r="BA37" s="37" t="str">
        <f t="shared" si="28"/>
        <v/>
      </c>
      <c r="BB37" s="10"/>
      <c r="BC37" s="50">
        <v>500</v>
      </c>
      <c r="BD37" s="35">
        <f t="shared" si="29"/>
        <v>915</v>
      </c>
      <c r="BE37" s="35">
        <f t="shared" si="30"/>
        <v>1540</v>
      </c>
      <c r="BF37" s="35">
        <f t="shared" si="31"/>
        <v>0</v>
      </c>
      <c r="BG37" s="33" t="str">
        <f t="shared" si="25"/>
        <v/>
      </c>
      <c r="BH37" s="29"/>
      <c r="BI37" s="29"/>
      <c r="BJ37" s="50" t="s">
        <v>11</v>
      </c>
      <c r="BK37" s="2" t="s">
        <v>3</v>
      </c>
      <c r="BL37" s="50" t="s">
        <v>125</v>
      </c>
      <c r="BM37" s="5" t="s">
        <v>172</v>
      </c>
    </row>
    <row r="38" spans="1:67" ht="18.95" customHeight="1" x14ac:dyDescent="0.25">
      <c r="A38" s="32">
        <v>177</v>
      </c>
      <c r="B38" s="128"/>
      <c r="C38" s="29"/>
      <c r="D38" s="49" t="s">
        <v>185</v>
      </c>
      <c r="E38" s="29"/>
      <c r="F38" s="2" t="s">
        <v>10</v>
      </c>
      <c r="G38" s="120" t="s">
        <v>149</v>
      </c>
      <c r="H38" s="55" t="s">
        <v>111</v>
      </c>
      <c r="I38" s="64" t="str">
        <f t="shared" si="36"/>
        <v>Resin Tumbler</v>
      </c>
      <c r="J38" s="51" t="s">
        <v>131</v>
      </c>
      <c r="K38" s="51" t="s">
        <v>131</v>
      </c>
      <c r="L38" s="50" t="s">
        <v>126</v>
      </c>
      <c r="M38" s="122" t="s">
        <v>152</v>
      </c>
      <c r="N38" s="29"/>
      <c r="O38" s="29"/>
      <c r="P38" s="125" t="s">
        <v>226</v>
      </c>
      <c r="Q38" s="29"/>
      <c r="R38" s="2" t="s">
        <v>12</v>
      </c>
      <c r="S38" s="2"/>
      <c r="T38" s="86">
        <v>1.27</v>
      </c>
      <c r="U38" s="2" t="s">
        <v>4</v>
      </c>
      <c r="V38" s="130"/>
      <c r="W38" s="134"/>
      <c r="X38" s="134"/>
      <c r="Y38" s="134"/>
      <c r="Z38" s="80">
        <v>8.5</v>
      </c>
      <c r="AA38" s="80">
        <v>8.5</v>
      </c>
      <c r="AB38" s="80">
        <v>13</v>
      </c>
      <c r="AC38" s="30">
        <v>10</v>
      </c>
      <c r="AD38" s="113">
        <v>1</v>
      </c>
      <c r="AE38" s="46">
        <f t="shared" si="26"/>
        <v>1E-3</v>
      </c>
      <c r="AF38" s="38">
        <v>63</v>
      </c>
      <c r="AG38" s="34">
        <f t="shared" si="27"/>
        <v>63000</v>
      </c>
      <c r="AH38" s="39">
        <v>2200</v>
      </c>
      <c r="AI38" s="35"/>
      <c r="AJ38" s="89" t="s">
        <v>175</v>
      </c>
      <c r="AK38" s="90">
        <v>3.4000000000000002E-2</v>
      </c>
      <c r="AL38" s="31">
        <f t="shared" si="37"/>
        <v>0.33400000000000002</v>
      </c>
      <c r="AM38" s="35">
        <f t="shared" si="18"/>
        <v>0.42</v>
      </c>
      <c r="AN38" s="35">
        <f t="shared" si="19"/>
        <v>1.69</v>
      </c>
      <c r="AO38" s="36">
        <v>0</v>
      </c>
      <c r="AP38" s="35">
        <f t="shared" si="20"/>
        <v>0</v>
      </c>
      <c r="AQ38" s="31"/>
      <c r="AR38" s="35">
        <f t="shared" si="21"/>
        <v>0</v>
      </c>
      <c r="AS38" s="10"/>
      <c r="AT38" s="31"/>
      <c r="AU38" s="10"/>
      <c r="AV38" s="35">
        <f t="shared" si="22"/>
        <v>0</v>
      </c>
      <c r="AW38" s="35">
        <f t="shared" si="23"/>
        <v>1.69</v>
      </c>
      <c r="AX38" s="37">
        <f t="shared" si="24"/>
        <v>0.45129999999999998</v>
      </c>
      <c r="AY38" s="91">
        <v>3.08</v>
      </c>
      <c r="AZ38" s="29"/>
      <c r="BA38" s="37" t="str">
        <f t="shared" si="28"/>
        <v/>
      </c>
      <c r="BB38" s="10"/>
      <c r="BC38" s="50">
        <v>500</v>
      </c>
      <c r="BD38" s="35">
        <f t="shared" si="29"/>
        <v>845</v>
      </c>
      <c r="BE38" s="35">
        <f t="shared" si="30"/>
        <v>1540</v>
      </c>
      <c r="BF38" s="35">
        <f t="shared" si="31"/>
        <v>0</v>
      </c>
      <c r="BG38" s="33" t="str">
        <f t="shared" si="25"/>
        <v/>
      </c>
      <c r="BH38" s="29"/>
      <c r="BI38" s="29"/>
      <c r="BJ38" s="50" t="s">
        <v>11</v>
      </c>
      <c r="BK38" s="2" t="s">
        <v>3</v>
      </c>
      <c r="BL38" s="50" t="s">
        <v>125</v>
      </c>
    </row>
    <row r="39" spans="1:67" ht="18.95" customHeight="1" x14ac:dyDescent="0.25">
      <c r="A39" s="32">
        <v>178</v>
      </c>
      <c r="B39" s="128"/>
      <c r="C39" s="29"/>
      <c r="D39" s="49" t="s">
        <v>185</v>
      </c>
      <c r="E39" s="29"/>
      <c r="F39" s="2" t="s">
        <v>10</v>
      </c>
      <c r="G39" s="120" t="s">
        <v>149</v>
      </c>
      <c r="H39" s="55" t="s">
        <v>112</v>
      </c>
      <c r="I39" s="64" t="str">
        <f t="shared" si="36"/>
        <v>Resin Soap dish</v>
      </c>
      <c r="J39" s="51" t="s">
        <v>131</v>
      </c>
      <c r="K39" s="51" t="s">
        <v>131</v>
      </c>
      <c r="L39" s="50" t="s">
        <v>155</v>
      </c>
      <c r="M39" s="122" t="s">
        <v>152</v>
      </c>
      <c r="N39" s="29"/>
      <c r="O39" s="29"/>
      <c r="P39" s="125" t="s">
        <v>227</v>
      </c>
      <c r="Q39" s="29"/>
      <c r="R39" s="2" t="s">
        <v>12</v>
      </c>
      <c r="S39" s="2"/>
      <c r="T39" s="86">
        <v>1.27</v>
      </c>
      <c r="U39" s="2" t="s">
        <v>4</v>
      </c>
      <c r="V39" s="130"/>
      <c r="W39" s="134"/>
      <c r="X39" s="134"/>
      <c r="Y39" s="134"/>
      <c r="Z39" s="81">
        <v>11</v>
      </c>
      <c r="AA39" s="81">
        <v>3.5</v>
      </c>
      <c r="AB39" s="81">
        <v>15.7</v>
      </c>
      <c r="AC39" s="30">
        <v>10</v>
      </c>
      <c r="AD39" s="113">
        <v>1</v>
      </c>
      <c r="AE39" s="46">
        <f t="shared" si="26"/>
        <v>1E-3</v>
      </c>
      <c r="AF39" s="38">
        <v>63</v>
      </c>
      <c r="AG39" s="34">
        <f t="shared" si="27"/>
        <v>63000</v>
      </c>
      <c r="AH39" s="39">
        <v>2200</v>
      </c>
      <c r="AI39" s="35"/>
      <c r="AJ39" s="89" t="s">
        <v>175</v>
      </c>
      <c r="AK39" s="90">
        <v>3.4000000000000002E-2</v>
      </c>
      <c r="AL39" s="31">
        <f t="shared" si="37"/>
        <v>0.33400000000000002</v>
      </c>
      <c r="AM39" s="35">
        <f t="shared" si="18"/>
        <v>0.42</v>
      </c>
      <c r="AN39" s="35">
        <f t="shared" si="19"/>
        <v>1.69</v>
      </c>
      <c r="AO39" s="36">
        <v>0</v>
      </c>
      <c r="AP39" s="35">
        <f t="shared" si="20"/>
        <v>0</v>
      </c>
      <c r="AQ39" s="31"/>
      <c r="AR39" s="35">
        <f t="shared" si="21"/>
        <v>0</v>
      </c>
      <c r="AS39" s="10"/>
      <c r="AT39" s="31"/>
      <c r="AU39" s="10"/>
      <c r="AV39" s="35">
        <f t="shared" si="22"/>
        <v>0</v>
      </c>
      <c r="AW39" s="35">
        <f t="shared" si="23"/>
        <v>1.69</v>
      </c>
      <c r="AX39" s="37">
        <f t="shared" si="24"/>
        <v>0.45129999999999998</v>
      </c>
      <c r="AY39" s="91">
        <v>3.08</v>
      </c>
      <c r="AZ39" s="29"/>
      <c r="BA39" s="37" t="str">
        <f t="shared" si="28"/>
        <v/>
      </c>
      <c r="BB39" s="10"/>
      <c r="BC39" s="50">
        <v>500</v>
      </c>
      <c r="BD39" s="35">
        <f t="shared" si="29"/>
        <v>845</v>
      </c>
      <c r="BE39" s="35">
        <f t="shared" si="30"/>
        <v>1540</v>
      </c>
      <c r="BF39" s="35">
        <f t="shared" si="31"/>
        <v>0</v>
      </c>
      <c r="BG39" s="33" t="str">
        <f t="shared" si="25"/>
        <v/>
      </c>
      <c r="BH39" s="29"/>
      <c r="BI39" s="29"/>
      <c r="BJ39" s="50" t="s">
        <v>11</v>
      </c>
      <c r="BK39" s="2" t="s">
        <v>3</v>
      </c>
      <c r="BL39" s="50" t="s">
        <v>125</v>
      </c>
    </row>
    <row r="40" spans="1:67" ht="18.95" customHeight="1" x14ac:dyDescent="0.25">
      <c r="A40" s="32">
        <v>179</v>
      </c>
      <c r="B40" s="128"/>
      <c r="C40" s="29"/>
      <c r="D40" s="49" t="s">
        <v>185</v>
      </c>
      <c r="E40" s="29"/>
      <c r="F40" s="2" t="s">
        <v>10</v>
      </c>
      <c r="G40" s="120" t="s">
        <v>149</v>
      </c>
      <c r="H40" s="55" t="s">
        <v>129</v>
      </c>
      <c r="I40" s="64" t="str">
        <f t="shared" si="36"/>
        <v>Resin Cotton jar</v>
      </c>
      <c r="J40" s="51" t="s">
        <v>131</v>
      </c>
      <c r="K40" s="51" t="s">
        <v>131</v>
      </c>
      <c r="L40" s="50" t="s">
        <v>156</v>
      </c>
      <c r="M40" s="122" t="s">
        <v>152</v>
      </c>
      <c r="N40" s="29"/>
      <c r="O40" s="29"/>
      <c r="P40" s="125" t="s">
        <v>228</v>
      </c>
      <c r="Q40" s="29"/>
      <c r="R40" s="2" t="s">
        <v>12</v>
      </c>
      <c r="S40" s="2"/>
      <c r="T40" s="86">
        <v>2.2200000000000002</v>
      </c>
      <c r="U40" s="2" t="s">
        <v>4</v>
      </c>
      <c r="V40" s="130"/>
      <c r="W40" s="134"/>
      <c r="X40" s="134"/>
      <c r="Y40" s="134"/>
      <c r="Z40" s="81">
        <v>11</v>
      </c>
      <c r="AA40" s="81">
        <v>11</v>
      </c>
      <c r="AB40" s="81">
        <v>14</v>
      </c>
      <c r="AC40" s="30">
        <v>10</v>
      </c>
      <c r="AD40" s="113">
        <v>1</v>
      </c>
      <c r="AE40" s="46">
        <f t="shared" si="26"/>
        <v>2E-3</v>
      </c>
      <c r="AF40" s="38">
        <v>63</v>
      </c>
      <c r="AG40" s="34">
        <f t="shared" si="27"/>
        <v>31500</v>
      </c>
      <c r="AH40" s="39">
        <v>2200</v>
      </c>
      <c r="AI40" s="35"/>
      <c r="AJ40" s="89" t="s">
        <v>175</v>
      </c>
      <c r="AK40" s="90">
        <v>3.4000000000000002E-2</v>
      </c>
      <c r="AL40" s="31">
        <f t="shared" si="37"/>
        <v>0.33400000000000002</v>
      </c>
      <c r="AM40" s="35">
        <f t="shared" si="18"/>
        <v>0.74</v>
      </c>
      <c r="AN40" s="35">
        <f t="shared" si="19"/>
        <v>2.96</v>
      </c>
      <c r="AO40" s="36">
        <v>0</v>
      </c>
      <c r="AP40" s="35">
        <f t="shared" si="20"/>
        <v>0</v>
      </c>
      <c r="AQ40" s="31"/>
      <c r="AR40" s="35">
        <f t="shared" si="21"/>
        <v>0</v>
      </c>
      <c r="AS40" s="10"/>
      <c r="AT40" s="31"/>
      <c r="AU40" s="10"/>
      <c r="AV40" s="35">
        <f t="shared" si="22"/>
        <v>0</v>
      </c>
      <c r="AW40" s="35">
        <f t="shared" si="23"/>
        <v>2.96</v>
      </c>
      <c r="AX40" s="37">
        <f t="shared" si="24"/>
        <v>0.36680000000000001</v>
      </c>
      <c r="AY40" s="91">
        <v>4.6749999999999998</v>
      </c>
      <c r="AZ40" s="29"/>
      <c r="BA40" s="37" t="str">
        <f t="shared" si="28"/>
        <v/>
      </c>
      <c r="BB40" s="10"/>
      <c r="BC40" s="50">
        <v>500</v>
      </c>
      <c r="BD40" s="35">
        <f t="shared" si="29"/>
        <v>1480</v>
      </c>
      <c r="BE40" s="35">
        <f t="shared" si="30"/>
        <v>2337.5</v>
      </c>
      <c r="BF40" s="35">
        <f t="shared" si="31"/>
        <v>0</v>
      </c>
      <c r="BG40" s="33" t="str">
        <f t="shared" si="25"/>
        <v/>
      </c>
      <c r="BH40" s="29"/>
      <c r="BI40" s="29"/>
      <c r="BJ40" s="50" t="s">
        <v>11</v>
      </c>
      <c r="BK40" s="2" t="s">
        <v>3</v>
      </c>
      <c r="BL40" s="50" t="s">
        <v>125</v>
      </c>
    </row>
    <row r="41" spans="1:67" ht="18.95" customHeight="1" x14ac:dyDescent="0.25">
      <c r="A41" s="32">
        <v>180</v>
      </c>
      <c r="B41" s="128"/>
      <c r="C41" s="29"/>
      <c r="D41" s="49" t="s">
        <v>185</v>
      </c>
      <c r="E41" s="29"/>
      <c r="F41" s="2" t="s">
        <v>10</v>
      </c>
      <c r="G41" s="120" t="s">
        <v>149</v>
      </c>
      <c r="H41" s="55" t="s">
        <v>113</v>
      </c>
      <c r="I41" s="64" t="str">
        <f t="shared" si="36"/>
        <v>Resin Tray</v>
      </c>
      <c r="J41" s="51" t="s">
        <v>131</v>
      </c>
      <c r="K41" s="51" t="s">
        <v>131</v>
      </c>
      <c r="L41" s="50" t="s">
        <v>84</v>
      </c>
      <c r="M41" s="122" t="s">
        <v>152</v>
      </c>
      <c r="N41" s="29"/>
      <c r="O41" s="29"/>
      <c r="P41" s="125" t="s">
        <v>229</v>
      </c>
      <c r="Q41" s="29"/>
      <c r="R41" s="2" t="s">
        <v>12</v>
      </c>
      <c r="S41" s="2"/>
      <c r="T41" s="86">
        <v>2.3199999999999998</v>
      </c>
      <c r="U41" s="2" t="s">
        <v>4</v>
      </c>
      <c r="V41" s="130"/>
      <c r="W41" s="134"/>
      <c r="X41" s="134"/>
      <c r="Y41" s="134"/>
      <c r="Z41" s="82">
        <v>25</v>
      </c>
      <c r="AA41" s="82">
        <v>3</v>
      </c>
      <c r="AB41" s="82">
        <v>16</v>
      </c>
      <c r="AC41" s="30">
        <v>10</v>
      </c>
      <c r="AD41" s="113">
        <v>1</v>
      </c>
      <c r="AE41" s="46">
        <f t="shared" si="26"/>
        <v>1E-3</v>
      </c>
      <c r="AF41" s="38">
        <v>63</v>
      </c>
      <c r="AG41" s="34">
        <f t="shared" si="27"/>
        <v>63000</v>
      </c>
      <c r="AH41" s="39">
        <v>2200</v>
      </c>
      <c r="AI41" s="35">
        <f t="shared" si="32"/>
        <v>0.03</v>
      </c>
      <c r="AJ41" s="89" t="s">
        <v>175</v>
      </c>
      <c r="AK41" s="90">
        <v>3.4000000000000002E-2</v>
      </c>
      <c r="AL41" s="31">
        <f t="shared" si="37"/>
        <v>0.33400000000000002</v>
      </c>
      <c r="AM41" s="35">
        <f t="shared" si="18"/>
        <v>0.77</v>
      </c>
      <c r="AN41" s="35">
        <f t="shared" si="19"/>
        <v>3.12</v>
      </c>
      <c r="AO41" s="36">
        <v>0</v>
      </c>
      <c r="AP41" s="35">
        <f t="shared" si="20"/>
        <v>0</v>
      </c>
      <c r="AQ41" s="31"/>
      <c r="AR41" s="35">
        <f t="shared" si="21"/>
        <v>0</v>
      </c>
      <c r="AS41" s="10"/>
      <c r="AT41" s="31"/>
      <c r="AU41" s="10"/>
      <c r="AV41" s="35">
        <f t="shared" si="22"/>
        <v>0</v>
      </c>
      <c r="AW41" s="35">
        <f t="shared" si="23"/>
        <v>3.12</v>
      </c>
      <c r="AX41" s="37">
        <f t="shared" si="24"/>
        <v>0.53879999999999995</v>
      </c>
      <c r="AY41" s="91">
        <v>6.7649999999999997</v>
      </c>
      <c r="AZ41" s="29"/>
      <c r="BA41" s="37" t="str">
        <f t="shared" si="28"/>
        <v/>
      </c>
      <c r="BB41" s="10"/>
      <c r="BC41" s="50">
        <v>500</v>
      </c>
      <c r="BD41" s="35">
        <f t="shared" si="29"/>
        <v>1560</v>
      </c>
      <c r="BE41" s="35">
        <f t="shared" si="30"/>
        <v>3382.5</v>
      </c>
      <c r="BF41" s="35">
        <f t="shared" si="31"/>
        <v>0</v>
      </c>
      <c r="BG41" s="33" t="str">
        <f t="shared" si="25"/>
        <v/>
      </c>
      <c r="BH41" s="29"/>
      <c r="BI41" s="29"/>
      <c r="BJ41" s="50" t="s">
        <v>11</v>
      </c>
      <c r="BK41" s="2" t="s">
        <v>3</v>
      </c>
      <c r="BL41" s="50" t="s">
        <v>125</v>
      </c>
    </row>
    <row r="42" spans="1:67" ht="18.95" customHeight="1" x14ac:dyDescent="0.25">
      <c r="A42" s="32">
        <v>181</v>
      </c>
      <c r="B42" s="128"/>
      <c r="C42" s="29"/>
      <c r="D42" s="49" t="s">
        <v>185</v>
      </c>
      <c r="E42" s="29"/>
      <c r="F42" s="2" t="s">
        <v>10</v>
      </c>
      <c r="G42" s="120" t="s">
        <v>149</v>
      </c>
      <c r="H42" s="55" t="s">
        <v>133</v>
      </c>
      <c r="I42" s="64" t="str">
        <f t="shared" si="36"/>
        <v>Resin Tissue cover</v>
      </c>
      <c r="J42" s="51" t="s">
        <v>131</v>
      </c>
      <c r="K42" s="51" t="s">
        <v>131</v>
      </c>
      <c r="L42" s="50" t="s">
        <v>157</v>
      </c>
      <c r="M42" s="122" t="s">
        <v>152</v>
      </c>
      <c r="N42" s="29"/>
      <c r="O42" s="29"/>
      <c r="P42" s="125" t="s">
        <v>230</v>
      </c>
      <c r="Q42" s="29"/>
      <c r="R42" s="2" t="s">
        <v>12</v>
      </c>
      <c r="S42" s="2"/>
      <c r="T42" s="86">
        <v>3.52</v>
      </c>
      <c r="U42" s="2" t="s">
        <v>4</v>
      </c>
      <c r="V42" s="130"/>
      <c r="W42" s="134"/>
      <c r="X42" s="134"/>
      <c r="Y42" s="134"/>
      <c r="Z42" s="50">
        <v>15.5</v>
      </c>
      <c r="AA42" s="50">
        <v>15.5</v>
      </c>
      <c r="AB42" s="50">
        <v>16.5</v>
      </c>
      <c r="AC42" s="30">
        <v>10</v>
      </c>
      <c r="AD42" s="113">
        <v>1</v>
      </c>
      <c r="AE42" s="46">
        <f t="shared" si="26"/>
        <v>4.0000000000000001E-3</v>
      </c>
      <c r="AF42" s="38">
        <v>63</v>
      </c>
      <c r="AG42" s="34">
        <f t="shared" si="27"/>
        <v>15750</v>
      </c>
      <c r="AH42" s="39">
        <v>2200</v>
      </c>
      <c r="AI42" s="35">
        <f t="shared" si="32"/>
        <v>0.14000000000000001</v>
      </c>
      <c r="AJ42" s="89" t="s">
        <v>175</v>
      </c>
      <c r="AK42" s="90">
        <v>3.4000000000000002E-2</v>
      </c>
      <c r="AL42" s="31">
        <f t="shared" si="37"/>
        <v>0.33400000000000002</v>
      </c>
      <c r="AM42" s="35">
        <f t="shared" si="18"/>
        <v>1.18</v>
      </c>
      <c r="AN42" s="35">
        <f t="shared" si="19"/>
        <v>4.84</v>
      </c>
      <c r="AO42" s="36">
        <v>0</v>
      </c>
      <c r="AP42" s="35">
        <f t="shared" si="20"/>
        <v>0</v>
      </c>
      <c r="AQ42" s="31"/>
      <c r="AR42" s="35">
        <f t="shared" si="21"/>
        <v>0</v>
      </c>
      <c r="AS42" s="10"/>
      <c r="AT42" s="31"/>
      <c r="AU42" s="10"/>
      <c r="AV42" s="35">
        <f t="shared" si="22"/>
        <v>0</v>
      </c>
      <c r="AW42" s="35">
        <f t="shared" si="23"/>
        <v>4.84</v>
      </c>
      <c r="AX42" s="37">
        <f t="shared" si="24"/>
        <v>0.37140000000000001</v>
      </c>
      <c r="AY42" s="91">
        <v>7.7</v>
      </c>
      <c r="AZ42" s="29"/>
      <c r="BA42" s="37" t="str">
        <f t="shared" si="28"/>
        <v/>
      </c>
      <c r="BB42" s="10"/>
      <c r="BC42" s="50">
        <v>500</v>
      </c>
      <c r="BD42" s="35">
        <f t="shared" si="29"/>
        <v>2420</v>
      </c>
      <c r="BE42" s="35">
        <f t="shared" si="30"/>
        <v>3850</v>
      </c>
      <c r="BF42" s="35">
        <f t="shared" si="31"/>
        <v>0</v>
      </c>
      <c r="BG42" s="33" t="str">
        <f t="shared" si="25"/>
        <v/>
      </c>
      <c r="BH42" s="29"/>
      <c r="BI42" s="29"/>
      <c r="BJ42" s="50" t="s">
        <v>11</v>
      </c>
      <c r="BK42" s="2" t="s">
        <v>3</v>
      </c>
      <c r="BL42" s="50" t="s">
        <v>125</v>
      </c>
    </row>
    <row r="43" spans="1:67" ht="18.95" customHeight="1" x14ac:dyDescent="0.25">
      <c r="A43" s="32">
        <v>182</v>
      </c>
      <c r="B43" s="128"/>
      <c r="C43" s="29"/>
      <c r="D43" s="49" t="s">
        <v>185</v>
      </c>
      <c r="E43" s="29"/>
      <c r="F43" s="2" t="s">
        <v>10</v>
      </c>
      <c r="G43" s="120" t="s">
        <v>149</v>
      </c>
      <c r="H43" s="63" t="s">
        <v>115</v>
      </c>
      <c r="I43" s="64" t="str">
        <f t="shared" si="36"/>
        <v>Resin Towel Holder</v>
      </c>
      <c r="J43" s="51" t="s">
        <v>131</v>
      </c>
      <c r="K43" s="51" t="s">
        <v>131</v>
      </c>
      <c r="L43" s="50" t="s">
        <v>92</v>
      </c>
      <c r="M43" s="122" t="s">
        <v>152</v>
      </c>
      <c r="N43" s="29"/>
      <c r="O43" s="29"/>
      <c r="P43" s="125" t="s">
        <v>231</v>
      </c>
      <c r="Q43" s="29"/>
      <c r="R43" s="2" t="s">
        <v>12</v>
      </c>
      <c r="S43" s="2"/>
      <c r="T43" s="86">
        <v>4.12</v>
      </c>
      <c r="U43" s="2" t="s">
        <v>4</v>
      </c>
      <c r="V43" s="130"/>
      <c r="W43" s="134"/>
      <c r="X43" s="134"/>
      <c r="Y43" s="134"/>
      <c r="Z43" s="50">
        <v>14</v>
      </c>
      <c r="AA43" s="50">
        <v>14</v>
      </c>
      <c r="AB43" s="50">
        <v>32.5</v>
      </c>
      <c r="AC43" s="30">
        <v>10</v>
      </c>
      <c r="AD43" s="113">
        <v>1</v>
      </c>
      <c r="AE43" s="46">
        <f t="shared" si="26"/>
        <v>6.0000000000000001E-3</v>
      </c>
      <c r="AF43" s="38">
        <v>63</v>
      </c>
      <c r="AG43" s="34">
        <f t="shared" si="27"/>
        <v>10500</v>
      </c>
      <c r="AH43" s="39">
        <v>2200</v>
      </c>
      <c r="AI43" s="35">
        <f t="shared" si="32"/>
        <v>0.21</v>
      </c>
      <c r="AJ43" s="89" t="s">
        <v>175</v>
      </c>
      <c r="AK43" s="90">
        <v>3.4000000000000002E-2</v>
      </c>
      <c r="AL43" s="31">
        <f t="shared" si="37"/>
        <v>0.33400000000000002</v>
      </c>
      <c r="AM43" s="35">
        <f t="shared" si="18"/>
        <v>1.38</v>
      </c>
      <c r="AN43" s="35">
        <f t="shared" si="19"/>
        <v>5.71</v>
      </c>
      <c r="AO43" s="36">
        <v>0</v>
      </c>
      <c r="AP43" s="35">
        <f t="shared" si="20"/>
        <v>0</v>
      </c>
      <c r="AQ43" s="31"/>
      <c r="AR43" s="35">
        <f t="shared" si="21"/>
        <v>0</v>
      </c>
      <c r="AS43" s="10"/>
      <c r="AT43" s="31"/>
      <c r="AU43" s="10"/>
      <c r="AV43" s="35">
        <f t="shared" si="22"/>
        <v>0</v>
      </c>
      <c r="AW43" s="35">
        <f t="shared" si="23"/>
        <v>5.71</v>
      </c>
      <c r="AX43" s="37">
        <f t="shared" si="24"/>
        <v>0.2863</v>
      </c>
      <c r="AY43" s="86">
        <v>8</v>
      </c>
      <c r="AZ43" s="29"/>
      <c r="BA43" s="37" t="str">
        <f t="shared" si="28"/>
        <v/>
      </c>
      <c r="BB43" s="10"/>
      <c r="BC43" s="50">
        <v>500</v>
      </c>
      <c r="BD43" s="35">
        <f t="shared" si="29"/>
        <v>2855</v>
      </c>
      <c r="BE43" s="35">
        <f t="shared" si="30"/>
        <v>4000</v>
      </c>
      <c r="BF43" s="35">
        <f t="shared" si="31"/>
        <v>0</v>
      </c>
      <c r="BG43" s="33" t="str">
        <f t="shared" si="25"/>
        <v/>
      </c>
      <c r="BH43" s="29"/>
      <c r="BI43" s="29"/>
      <c r="BJ43" s="50" t="s">
        <v>11</v>
      </c>
      <c r="BK43" s="2" t="s">
        <v>3</v>
      </c>
      <c r="BL43" s="50" t="s">
        <v>125</v>
      </c>
    </row>
    <row r="44" spans="1:67" ht="18.95" customHeight="1" x14ac:dyDescent="0.25">
      <c r="A44" s="32">
        <v>183</v>
      </c>
      <c r="B44" s="128"/>
      <c r="C44" s="29"/>
      <c r="D44" s="49" t="s">
        <v>185</v>
      </c>
      <c r="E44" s="29"/>
      <c r="F44" s="2" t="s">
        <v>10</v>
      </c>
      <c r="G44" s="120" t="s">
        <v>149</v>
      </c>
      <c r="H44" s="63" t="s">
        <v>116</v>
      </c>
      <c r="I44" s="64" t="str">
        <f t="shared" si="36"/>
        <v>Resin Bowl Brush</v>
      </c>
      <c r="J44" s="51" t="s">
        <v>131</v>
      </c>
      <c r="K44" s="51" t="s">
        <v>131</v>
      </c>
      <c r="L44" s="50" t="s">
        <v>117</v>
      </c>
      <c r="M44" s="122" t="s">
        <v>152</v>
      </c>
      <c r="N44" s="29"/>
      <c r="O44" s="29"/>
      <c r="P44" s="125" t="s">
        <v>232</v>
      </c>
      <c r="Q44" s="29"/>
      <c r="R44" s="2" t="s">
        <v>12</v>
      </c>
      <c r="S44" s="2"/>
      <c r="T44" s="86">
        <v>3.72</v>
      </c>
      <c r="U44" s="2" t="s">
        <v>4</v>
      </c>
      <c r="V44" s="130"/>
      <c r="W44" s="134"/>
      <c r="X44" s="134"/>
      <c r="Y44" s="134"/>
      <c r="Z44" s="73">
        <v>14</v>
      </c>
      <c r="AA44" s="73">
        <v>14</v>
      </c>
      <c r="AB44" s="73">
        <v>39</v>
      </c>
      <c r="AC44" s="30">
        <v>10</v>
      </c>
      <c r="AD44" s="113">
        <v>1</v>
      </c>
      <c r="AE44" s="46">
        <f t="shared" si="26"/>
        <v>8.0000000000000002E-3</v>
      </c>
      <c r="AF44" s="38">
        <v>63</v>
      </c>
      <c r="AG44" s="34">
        <f t="shared" si="27"/>
        <v>7875</v>
      </c>
      <c r="AH44" s="39">
        <v>2200</v>
      </c>
      <c r="AI44" s="35">
        <f t="shared" si="32"/>
        <v>0.28000000000000003</v>
      </c>
      <c r="AJ44" s="89" t="s">
        <v>175</v>
      </c>
      <c r="AK44" s="90">
        <v>3.4000000000000002E-2</v>
      </c>
      <c r="AL44" s="31">
        <f t="shared" si="37"/>
        <v>0.33400000000000002</v>
      </c>
      <c r="AM44" s="35">
        <f t="shared" si="18"/>
        <v>1.24</v>
      </c>
      <c r="AN44" s="35">
        <f t="shared" si="19"/>
        <v>5.24</v>
      </c>
      <c r="AO44" s="36">
        <v>0</v>
      </c>
      <c r="AP44" s="35">
        <f t="shared" si="20"/>
        <v>0</v>
      </c>
      <c r="AQ44" s="31"/>
      <c r="AR44" s="35">
        <f t="shared" si="21"/>
        <v>0</v>
      </c>
      <c r="AS44" s="10"/>
      <c r="AT44" s="31"/>
      <c r="AU44" s="10"/>
      <c r="AV44" s="35">
        <f t="shared" si="22"/>
        <v>0</v>
      </c>
      <c r="AW44" s="35">
        <f t="shared" si="23"/>
        <v>5.24</v>
      </c>
      <c r="AX44" s="37">
        <f t="shared" si="24"/>
        <v>0.3105</v>
      </c>
      <c r="AY44" s="86">
        <v>7.6</v>
      </c>
      <c r="AZ44" s="29"/>
      <c r="BA44" s="37" t="str">
        <f t="shared" si="28"/>
        <v/>
      </c>
      <c r="BB44" s="10"/>
      <c r="BC44" s="50">
        <v>500</v>
      </c>
      <c r="BD44" s="35">
        <f t="shared" si="29"/>
        <v>2620</v>
      </c>
      <c r="BE44" s="35">
        <f t="shared" si="30"/>
        <v>3800</v>
      </c>
      <c r="BF44" s="35">
        <f t="shared" si="31"/>
        <v>0</v>
      </c>
      <c r="BG44" s="33" t="str">
        <f t="shared" si="25"/>
        <v/>
      </c>
      <c r="BH44" s="29"/>
      <c r="BI44" s="29"/>
      <c r="BJ44" s="50" t="s">
        <v>11</v>
      </c>
      <c r="BK44" s="2" t="s">
        <v>3</v>
      </c>
      <c r="BL44" s="50" t="s">
        <v>125</v>
      </c>
    </row>
    <row r="45" spans="1:67" ht="18.95" customHeight="1" x14ac:dyDescent="0.25">
      <c r="A45" s="32">
        <v>184</v>
      </c>
      <c r="B45" s="128"/>
      <c r="C45" s="29"/>
      <c r="D45" s="49" t="s">
        <v>185</v>
      </c>
      <c r="E45" s="29"/>
      <c r="F45" s="2" t="s">
        <v>10</v>
      </c>
      <c r="G45" s="120" t="s">
        <v>149</v>
      </c>
      <c r="H45" s="62" t="s">
        <v>158</v>
      </c>
      <c r="I45" s="64" t="s">
        <v>93</v>
      </c>
      <c r="J45" s="51" t="s">
        <v>131</v>
      </c>
      <c r="K45" s="51" t="s">
        <v>131</v>
      </c>
      <c r="L45" s="56" t="s">
        <v>94</v>
      </c>
      <c r="M45" s="122" t="s">
        <v>152</v>
      </c>
      <c r="N45" s="29"/>
      <c r="O45" s="29"/>
      <c r="P45" s="125" t="s">
        <v>233</v>
      </c>
      <c r="Q45" s="29"/>
      <c r="R45" s="2" t="s">
        <v>12</v>
      </c>
      <c r="S45" s="2"/>
      <c r="T45" s="86">
        <v>4.87</v>
      </c>
      <c r="U45" s="2" t="s">
        <v>4</v>
      </c>
      <c r="V45" s="130"/>
      <c r="W45" s="134"/>
      <c r="X45" s="134"/>
      <c r="Y45" s="134"/>
      <c r="Z45" s="50">
        <v>18</v>
      </c>
      <c r="AA45" s="50">
        <v>18</v>
      </c>
      <c r="AB45" s="50">
        <v>32.5</v>
      </c>
      <c r="AC45" s="30">
        <v>10</v>
      </c>
      <c r="AD45" s="113">
        <v>1</v>
      </c>
      <c r="AE45" s="46">
        <f t="shared" si="26"/>
        <v>1.0999999999999999E-2</v>
      </c>
      <c r="AF45" s="38">
        <v>63</v>
      </c>
      <c r="AG45" s="34">
        <f t="shared" si="27"/>
        <v>5727</v>
      </c>
      <c r="AH45" s="39">
        <v>2200</v>
      </c>
      <c r="AI45" s="35">
        <f t="shared" si="32"/>
        <v>0.38</v>
      </c>
      <c r="AJ45" s="89" t="s">
        <v>175</v>
      </c>
      <c r="AK45" s="90">
        <v>3.4000000000000002E-2</v>
      </c>
      <c r="AL45" s="31">
        <f t="shared" si="37"/>
        <v>0.33400000000000002</v>
      </c>
      <c r="AM45" s="35">
        <f t="shared" si="18"/>
        <v>1.63</v>
      </c>
      <c r="AN45" s="35">
        <f t="shared" si="19"/>
        <v>6.88</v>
      </c>
      <c r="AO45" s="36">
        <v>0</v>
      </c>
      <c r="AP45" s="35">
        <f t="shared" si="20"/>
        <v>0</v>
      </c>
      <c r="AQ45" s="31"/>
      <c r="AR45" s="35">
        <f t="shared" si="21"/>
        <v>0</v>
      </c>
      <c r="AS45" s="10"/>
      <c r="AT45" s="31"/>
      <c r="AU45" s="10"/>
      <c r="AV45" s="35">
        <f t="shared" si="22"/>
        <v>0</v>
      </c>
      <c r="AW45" s="35">
        <f t="shared" si="23"/>
        <v>6.88</v>
      </c>
      <c r="AX45" s="37">
        <f t="shared" si="24"/>
        <v>0.22700000000000001</v>
      </c>
      <c r="AY45" s="86">
        <v>8.9</v>
      </c>
      <c r="AZ45" s="29"/>
      <c r="BA45" s="37" t="str">
        <f t="shared" si="28"/>
        <v/>
      </c>
      <c r="BB45" s="10"/>
      <c r="BC45" s="50">
        <v>500</v>
      </c>
      <c r="BD45" s="35">
        <f t="shared" si="29"/>
        <v>3440</v>
      </c>
      <c r="BE45" s="35">
        <f t="shared" si="30"/>
        <v>4450</v>
      </c>
      <c r="BF45" s="35">
        <f t="shared" si="31"/>
        <v>0</v>
      </c>
      <c r="BG45" s="33" t="str">
        <f t="shared" si="25"/>
        <v/>
      </c>
      <c r="BH45" s="29"/>
      <c r="BI45" s="29"/>
      <c r="BJ45" s="50" t="s">
        <v>11</v>
      </c>
      <c r="BK45" s="2" t="s">
        <v>3</v>
      </c>
      <c r="BL45" s="50" t="s">
        <v>125</v>
      </c>
    </row>
    <row r="46" spans="1:67" ht="18.95" customHeight="1" x14ac:dyDescent="0.25">
      <c r="A46" s="32">
        <v>185</v>
      </c>
      <c r="B46" s="129"/>
      <c r="C46" s="29"/>
      <c r="D46" s="49" t="s">
        <v>185</v>
      </c>
      <c r="E46" s="29"/>
      <c r="F46" s="2" t="s">
        <v>10</v>
      </c>
      <c r="G46" s="120" t="s">
        <v>149</v>
      </c>
      <c r="H46" s="55" t="s">
        <v>114</v>
      </c>
      <c r="I46" s="64" t="str">
        <f t="shared" si="36"/>
        <v>Resin Wastebasket</v>
      </c>
      <c r="J46" s="51" t="s">
        <v>131</v>
      </c>
      <c r="K46" s="51" t="s">
        <v>131</v>
      </c>
      <c r="L46" s="50" t="s">
        <v>73</v>
      </c>
      <c r="M46" s="122" t="s">
        <v>152</v>
      </c>
      <c r="N46" s="29"/>
      <c r="O46" s="29"/>
      <c r="P46" s="125" t="s">
        <v>234</v>
      </c>
      <c r="Q46" s="29"/>
      <c r="R46" s="2" t="s">
        <v>12</v>
      </c>
      <c r="S46" s="2"/>
      <c r="T46" s="86">
        <v>6.32</v>
      </c>
      <c r="U46" s="2" t="s">
        <v>4</v>
      </c>
      <c r="V46" s="130"/>
      <c r="W46" s="134"/>
      <c r="X46" s="134"/>
      <c r="Y46" s="134"/>
      <c r="Z46" s="82">
        <v>21.5</v>
      </c>
      <c r="AA46" s="82">
        <v>21.5</v>
      </c>
      <c r="AB46" s="82">
        <v>27.5</v>
      </c>
      <c r="AC46" s="30">
        <v>10</v>
      </c>
      <c r="AD46" s="113">
        <v>1</v>
      </c>
      <c r="AE46" s="46">
        <f t="shared" si="26"/>
        <v>1.2999999999999999E-2</v>
      </c>
      <c r="AF46" s="38">
        <v>63</v>
      </c>
      <c r="AG46" s="34">
        <f t="shared" si="27"/>
        <v>4846</v>
      </c>
      <c r="AH46" s="39">
        <v>2200</v>
      </c>
      <c r="AI46" s="35">
        <f t="shared" si="32"/>
        <v>0.45</v>
      </c>
      <c r="AJ46" s="89" t="s">
        <v>175</v>
      </c>
      <c r="AK46" s="90">
        <v>3.4000000000000002E-2</v>
      </c>
      <c r="AL46" s="31">
        <f t="shared" si="37"/>
        <v>0.33400000000000002</v>
      </c>
      <c r="AM46" s="35">
        <f t="shared" si="18"/>
        <v>2.11</v>
      </c>
      <c r="AN46" s="35">
        <f t="shared" si="19"/>
        <v>8.8800000000000008</v>
      </c>
      <c r="AO46" s="36">
        <v>0</v>
      </c>
      <c r="AP46" s="35">
        <f t="shared" si="20"/>
        <v>0</v>
      </c>
      <c r="AQ46" s="31"/>
      <c r="AR46" s="35">
        <f t="shared" si="21"/>
        <v>0</v>
      </c>
      <c r="AS46" s="10"/>
      <c r="AT46" s="31"/>
      <c r="AU46" s="10"/>
      <c r="AV46" s="35">
        <f t="shared" si="22"/>
        <v>0</v>
      </c>
      <c r="AW46" s="35">
        <f t="shared" si="23"/>
        <v>8.8800000000000008</v>
      </c>
      <c r="AX46" s="37">
        <f t="shared" si="24"/>
        <v>0.38379999999999997</v>
      </c>
      <c r="AY46" s="91">
        <v>14.41</v>
      </c>
      <c r="AZ46" s="29"/>
      <c r="BA46" s="37" t="str">
        <f t="shared" si="28"/>
        <v/>
      </c>
      <c r="BB46" s="10"/>
      <c r="BC46" s="50">
        <v>500</v>
      </c>
      <c r="BD46" s="35">
        <f t="shared" si="29"/>
        <v>4440</v>
      </c>
      <c r="BE46" s="35">
        <f t="shared" si="30"/>
        <v>7205</v>
      </c>
      <c r="BF46" s="35">
        <f t="shared" si="31"/>
        <v>0</v>
      </c>
      <c r="BG46" s="33" t="str">
        <f t="shared" si="25"/>
        <v/>
      </c>
      <c r="BH46" s="29"/>
      <c r="BI46" s="29"/>
      <c r="BJ46" s="50" t="s">
        <v>11</v>
      </c>
      <c r="BK46" s="2" t="s">
        <v>3</v>
      </c>
      <c r="BL46" s="50" t="s">
        <v>125</v>
      </c>
    </row>
    <row r="47" spans="1:67" ht="18.95" customHeight="1" x14ac:dyDescent="0.25">
      <c r="A47" s="32">
        <v>215</v>
      </c>
      <c r="B47" s="128"/>
      <c r="C47" s="29"/>
      <c r="D47" s="49" t="s">
        <v>9</v>
      </c>
      <c r="E47" s="29"/>
      <c r="F47" s="2" t="s">
        <v>10</v>
      </c>
      <c r="G47" s="120" t="s">
        <v>161</v>
      </c>
      <c r="H47" s="63" t="s">
        <v>116</v>
      </c>
      <c r="I47" s="64" t="str">
        <f t="shared" ref="I47:I49" si="38">H47</f>
        <v>Resin Bowl Brush</v>
      </c>
      <c r="J47" s="124" t="s">
        <v>162</v>
      </c>
      <c r="K47" s="124" t="s">
        <v>162</v>
      </c>
      <c r="L47" s="56" t="s">
        <v>90</v>
      </c>
      <c r="M47" s="124" t="s">
        <v>163</v>
      </c>
      <c r="N47" s="29"/>
      <c r="O47" s="29"/>
      <c r="P47" s="125" t="s">
        <v>225</v>
      </c>
      <c r="Q47" s="29"/>
      <c r="R47" s="2" t="s">
        <v>12</v>
      </c>
      <c r="S47" s="2"/>
      <c r="T47" s="86">
        <v>3.72</v>
      </c>
      <c r="U47" s="2" t="s">
        <v>4</v>
      </c>
      <c r="V47" s="130"/>
      <c r="W47" s="132"/>
      <c r="X47" s="132"/>
      <c r="Y47" s="132"/>
      <c r="Z47" s="60">
        <v>12.5</v>
      </c>
      <c r="AA47" s="60">
        <v>12.5</v>
      </c>
      <c r="AB47" s="60">
        <v>38.5</v>
      </c>
      <c r="AC47" s="30">
        <v>10</v>
      </c>
      <c r="AD47" s="113">
        <v>1</v>
      </c>
      <c r="AE47" s="46">
        <f t="shared" ref="AE47:AE49" si="39">IF(Z47="","",Z47*AA47*AB47/1000000)</f>
        <v>6.0000000000000001E-3</v>
      </c>
      <c r="AF47" s="38">
        <v>63</v>
      </c>
      <c r="AG47" s="34">
        <f t="shared" ref="AG47:AG49" si="40">IF(AD47="","",AF47/AE47*AD47)</f>
        <v>10500</v>
      </c>
      <c r="AH47" s="39">
        <v>2200</v>
      </c>
      <c r="AI47" s="35">
        <f t="shared" ref="AI47:AI49" si="41">IF(ISERROR(AH47/AG47),"",AH47/AG47)</f>
        <v>0.21</v>
      </c>
      <c r="AJ47" s="100" t="s">
        <v>176</v>
      </c>
      <c r="AK47" s="90">
        <v>3.4000000000000002E-2</v>
      </c>
      <c r="AL47" s="31">
        <f t="shared" ref="AL47:AL49" si="42">AK47+30%</f>
        <v>0.33400000000000002</v>
      </c>
      <c r="AM47" s="35">
        <f t="shared" ref="AM47:AM49" si="43">IF(ISERROR(T47*AL47),"",T47*AL47)</f>
        <v>1.24</v>
      </c>
      <c r="AN47" s="35">
        <f t="shared" ref="AN47:AN49" si="44">IF(ISERROR(T47+AI47+AM47),"",T47+AI47+AM47)</f>
        <v>5.17</v>
      </c>
      <c r="AO47" s="36">
        <v>0</v>
      </c>
      <c r="AP47" s="35">
        <f t="shared" ref="AP47:AP49" si="45">IF(ISERROR(AY47*AO47),"",AY47*AO47)</f>
        <v>0</v>
      </c>
      <c r="AQ47" s="31"/>
      <c r="AR47" s="35">
        <f t="shared" ref="AR47:AR49" si="46">IF(ISERROR(AY47*AQ47),"",AY47*AQ47)</f>
        <v>0</v>
      </c>
      <c r="AS47" s="10"/>
      <c r="AT47" s="31"/>
      <c r="AU47" s="10"/>
      <c r="AV47" s="35">
        <f t="shared" ref="AV47:AV49" si="47">IF(ISERROR(AP47+AR47+AU47),"",AP47+AR47+AU47)</f>
        <v>0</v>
      </c>
      <c r="AW47" s="35">
        <f t="shared" ref="AW47:AW49" si="48">IF(ISERROR(AN47+AV47),"",AN47+AV47)</f>
        <v>5.17</v>
      </c>
      <c r="AX47" s="37">
        <f t="shared" ref="AX47:AX49" si="49">IF(ISERROR((AY47-AW47)/AY47),"",(AY47-AW47)/AY47)</f>
        <v>0.3372</v>
      </c>
      <c r="AY47" s="86">
        <v>7.8</v>
      </c>
      <c r="AZ47" s="29"/>
      <c r="BA47" s="37" t="str">
        <f t="shared" ref="BA47:BA49" si="50">IF(ISERROR((AZ47-AY47)/AZ47),"",(AZ47-AY47)/AZ47)</f>
        <v/>
      </c>
      <c r="BB47" s="10"/>
      <c r="BC47" s="50">
        <v>500</v>
      </c>
      <c r="BD47" s="35">
        <f t="shared" ref="BD47:BD49" si="51">IF(ISERROR(AW47*BC47),"",AW47*BC47)</f>
        <v>2585</v>
      </c>
      <c r="BE47" s="35">
        <f t="shared" ref="BE47:BE49" si="52">IF(ISERROR(AY47*BC47),"",AY47*BC47)</f>
        <v>3900</v>
      </c>
      <c r="BF47" s="35">
        <f t="shared" ref="BF47:BF49" si="53">IF(ISERROR(AZ47*BC47),"",AZ47*BC47)</f>
        <v>0</v>
      </c>
      <c r="BG47" s="33" t="str">
        <f t="shared" ref="BG47:BG49" si="54">IF(W47="","",W47*X47*Y47/1000000/AD47*BC47)</f>
        <v/>
      </c>
      <c r="BH47" s="29"/>
      <c r="BI47" s="29"/>
      <c r="BJ47" s="50" t="s">
        <v>11</v>
      </c>
      <c r="BK47" s="2" t="s">
        <v>3</v>
      </c>
      <c r="BL47" s="50" t="s">
        <v>125</v>
      </c>
    </row>
    <row r="48" spans="1:67" ht="18.95" customHeight="1" x14ac:dyDescent="0.25">
      <c r="A48" s="32">
        <v>216</v>
      </c>
      <c r="B48" s="128"/>
      <c r="C48" s="29"/>
      <c r="D48" s="49" t="s">
        <v>9</v>
      </c>
      <c r="E48" s="29"/>
      <c r="F48" s="2" t="s">
        <v>10</v>
      </c>
      <c r="G48" s="120" t="s">
        <v>161</v>
      </c>
      <c r="H48" s="63" t="s">
        <v>115</v>
      </c>
      <c r="I48" s="64" t="str">
        <f t="shared" si="38"/>
        <v>Resin Towel Holder</v>
      </c>
      <c r="J48" s="124" t="s">
        <v>162</v>
      </c>
      <c r="K48" s="124" t="s">
        <v>162</v>
      </c>
      <c r="L48" s="56" t="s">
        <v>92</v>
      </c>
      <c r="M48" s="124" t="s">
        <v>163</v>
      </c>
      <c r="N48" s="29"/>
      <c r="O48" s="29"/>
      <c r="P48" s="125" t="s">
        <v>226</v>
      </c>
      <c r="Q48" s="29"/>
      <c r="R48" s="2" t="s">
        <v>12</v>
      </c>
      <c r="S48" s="2"/>
      <c r="T48" s="86">
        <v>4.12</v>
      </c>
      <c r="U48" s="2" t="s">
        <v>4</v>
      </c>
      <c r="V48" s="130"/>
      <c r="W48" s="132"/>
      <c r="X48" s="132"/>
      <c r="Y48" s="132"/>
      <c r="Z48" s="54">
        <v>14</v>
      </c>
      <c r="AA48" s="54">
        <v>14</v>
      </c>
      <c r="AB48" s="54">
        <v>32.5</v>
      </c>
      <c r="AC48" s="30">
        <v>10</v>
      </c>
      <c r="AD48" s="113">
        <v>1</v>
      </c>
      <c r="AE48" s="46">
        <f t="shared" si="39"/>
        <v>6.0000000000000001E-3</v>
      </c>
      <c r="AF48" s="38">
        <v>63</v>
      </c>
      <c r="AG48" s="34">
        <f t="shared" si="40"/>
        <v>10500</v>
      </c>
      <c r="AH48" s="39">
        <v>2200</v>
      </c>
      <c r="AI48" s="35">
        <f t="shared" si="41"/>
        <v>0.21</v>
      </c>
      <c r="AJ48" s="100" t="s">
        <v>176</v>
      </c>
      <c r="AK48" s="90">
        <v>3.4000000000000002E-2</v>
      </c>
      <c r="AL48" s="31">
        <f t="shared" si="42"/>
        <v>0.33400000000000002</v>
      </c>
      <c r="AM48" s="35">
        <f t="shared" si="43"/>
        <v>1.38</v>
      </c>
      <c r="AN48" s="35">
        <f t="shared" si="44"/>
        <v>5.71</v>
      </c>
      <c r="AO48" s="36">
        <v>0</v>
      </c>
      <c r="AP48" s="35">
        <f t="shared" si="45"/>
        <v>0</v>
      </c>
      <c r="AQ48" s="31"/>
      <c r="AR48" s="35">
        <f t="shared" si="46"/>
        <v>0</v>
      </c>
      <c r="AS48" s="10"/>
      <c r="AT48" s="31"/>
      <c r="AU48" s="10"/>
      <c r="AV48" s="35">
        <f t="shared" si="47"/>
        <v>0</v>
      </c>
      <c r="AW48" s="35">
        <f t="shared" si="48"/>
        <v>5.71</v>
      </c>
      <c r="AX48" s="37">
        <f t="shared" si="49"/>
        <v>0.2863</v>
      </c>
      <c r="AY48" s="86">
        <v>8</v>
      </c>
      <c r="AZ48" s="29"/>
      <c r="BA48" s="37" t="str">
        <f t="shared" si="50"/>
        <v/>
      </c>
      <c r="BB48" s="10"/>
      <c r="BC48" s="50">
        <v>500</v>
      </c>
      <c r="BD48" s="35">
        <f t="shared" si="51"/>
        <v>2855</v>
      </c>
      <c r="BE48" s="35">
        <f t="shared" si="52"/>
        <v>4000</v>
      </c>
      <c r="BF48" s="35">
        <f t="shared" si="53"/>
        <v>0</v>
      </c>
      <c r="BG48" s="33" t="str">
        <f t="shared" si="54"/>
        <v/>
      </c>
      <c r="BH48" s="29"/>
      <c r="BI48" s="29"/>
      <c r="BJ48" s="50" t="s">
        <v>11</v>
      </c>
      <c r="BK48" s="2" t="s">
        <v>3</v>
      </c>
      <c r="BL48" s="50" t="s">
        <v>125</v>
      </c>
    </row>
    <row r="49" spans="1:67" ht="18.95" customHeight="1" x14ac:dyDescent="0.25">
      <c r="A49" s="32">
        <v>217</v>
      </c>
      <c r="B49" s="129"/>
      <c r="C49" s="29"/>
      <c r="D49" s="49" t="s">
        <v>9</v>
      </c>
      <c r="E49" s="29"/>
      <c r="F49" s="2" t="s">
        <v>10</v>
      </c>
      <c r="G49" s="120" t="s">
        <v>161</v>
      </c>
      <c r="H49" s="62" t="s">
        <v>158</v>
      </c>
      <c r="I49" s="64" t="s">
        <v>93</v>
      </c>
      <c r="J49" s="124" t="s">
        <v>162</v>
      </c>
      <c r="K49" s="124" t="s">
        <v>162</v>
      </c>
      <c r="L49" s="56" t="s">
        <v>94</v>
      </c>
      <c r="M49" s="124" t="s">
        <v>163</v>
      </c>
      <c r="N49" s="29"/>
      <c r="O49" s="29"/>
      <c r="P49" s="125" t="s">
        <v>227</v>
      </c>
      <c r="Q49" s="29"/>
      <c r="R49" s="2" t="s">
        <v>12</v>
      </c>
      <c r="S49" s="2"/>
      <c r="T49" s="86">
        <v>4.87</v>
      </c>
      <c r="U49" s="2" t="s">
        <v>4</v>
      </c>
      <c r="V49" s="130"/>
      <c r="W49" s="132"/>
      <c r="X49" s="132"/>
      <c r="Y49" s="132"/>
      <c r="Z49" s="50">
        <v>18</v>
      </c>
      <c r="AA49" s="50">
        <v>18</v>
      </c>
      <c r="AB49" s="50">
        <v>32.5</v>
      </c>
      <c r="AC49" s="30">
        <v>10</v>
      </c>
      <c r="AD49" s="113">
        <v>1</v>
      </c>
      <c r="AE49" s="46">
        <f t="shared" si="39"/>
        <v>1.0999999999999999E-2</v>
      </c>
      <c r="AF49" s="38">
        <v>63</v>
      </c>
      <c r="AG49" s="34">
        <f t="shared" si="40"/>
        <v>5727</v>
      </c>
      <c r="AH49" s="39">
        <v>2200</v>
      </c>
      <c r="AI49" s="35">
        <f t="shared" si="41"/>
        <v>0.38</v>
      </c>
      <c r="AJ49" s="100" t="s">
        <v>176</v>
      </c>
      <c r="AK49" s="90">
        <v>3.4000000000000002E-2</v>
      </c>
      <c r="AL49" s="31">
        <f t="shared" si="42"/>
        <v>0.33400000000000002</v>
      </c>
      <c r="AM49" s="35">
        <f t="shared" si="43"/>
        <v>1.63</v>
      </c>
      <c r="AN49" s="35">
        <f t="shared" si="44"/>
        <v>6.88</v>
      </c>
      <c r="AO49" s="36">
        <v>0</v>
      </c>
      <c r="AP49" s="35">
        <f t="shared" si="45"/>
        <v>0</v>
      </c>
      <c r="AQ49" s="31"/>
      <c r="AR49" s="35">
        <f t="shared" si="46"/>
        <v>0</v>
      </c>
      <c r="AS49" s="10"/>
      <c r="AT49" s="31"/>
      <c r="AU49" s="10"/>
      <c r="AV49" s="35">
        <f t="shared" si="47"/>
        <v>0</v>
      </c>
      <c r="AW49" s="35">
        <f t="shared" si="48"/>
        <v>6.88</v>
      </c>
      <c r="AX49" s="37">
        <f t="shared" si="49"/>
        <v>0.22700000000000001</v>
      </c>
      <c r="AY49" s="86">
        <v>8.9</v>
      </c>
      <c r="AZ49" s="29"/>
      <c r="BA49" s="37" t="str">
        <f t="shared" si="50"/>
        <v/>
      </c>
      <c r="BB49" s="10"/>
      <c r="BC49" s="50">
        <v>500</v>
      </c>
      <c r="BD49" s="35">
        <f t="shared" si="51"/>
        <v>3440</v>
      </c>
      <c r="BE49" s="35">
        <f t="shared" si="52"/>
        <v>4450</v>
      </c>
      <c r="BF49" s="35">
        <f t="shared" si="53"/>
        <v>0</v>
      </c>
      <c r="BG49" s="33" t="str">
        <f t="shared" si="54"/>
        <v/>
      </c>
      <c r="BH49" s="29"/>
      <c r="BI49" s="29"/>
      <c r="BJ49" s="50" t="s">
        <v>11</v>
      </c>
      <c r="BK49" s="2" t="s">
        <v>3</v>
      </c>
      <c r="BL49" s="50" t="s">
        <v>125</v>
      </c>
    </row>
    <row r="50" spans="1:67" ht="18.95" customHeight="1" x14ac:dyDescent="0.25">
      <c r="A50" s="32">
        <v>264</v>
      </c>
      <c r="B50" s="118"/>
      <c r="C50" s="29"/>
      <c r="D50" s="66" t="s">
        <v>165</v>
      </c>
      <c r="E50" s="29"/>
      <c r="F50" s="2" t="s">
        <v>10</v>
      </c>
      <c r="G50" s="121" t="s">
        <v>181</v>
      </c>
      <c r="H50" s="66" t="s">
        <v>167</v>
      </c>
      <c r="I50" s="52" t="s">
        <v>241</v>
      </c>
      <c r="J50" s="123" t="s">
        <v>159</v>
      </c>
      <c r="K50" s="123" t="s">
        <v>159</v>
      </c>
      <c r="L50" s="67" t="s">
        <v>92</v>
      </c>
      <c r="M50" s="123" t="s">
        <v>166</v>
      </c>
      <c r="N50" s="29"/>
      <c r="O50" s="29"/>
      <c r="P50" s="125" t="s">
        <v>228</v>
      </c>
      <c r="Q50" s="29"/>
      <c r="R50" s="2" t="s">
        <v>12</v>
      </c>
      <c r="S50" s="2"/>
      <c r="T50" s="86">
        <v>4.05</v>
      </c>
      <c r="U50" s="2" t="s">
        <v>4</v>
      </c>
      <c r="V50" s="66"/>
      <c r="W50" s="119"/>
      <c r="X50" s="119"/>
      <c r="Y50" s="119"/>
      <c r="Z50" s="68">
        <v>14.5</v>
      </c>
      <c r="AA50" s="68">
        <v>14.5</v>
      </c>
      <c r="AB50" s="68">
        <v>33.5</v>
      </c>
      <c r="AC50" s="30">
        <v>10</v>
      </c>
      <c r="AD50" s="114">
        <v>1</v>
      </c>
      <c r="AE50" s="46">
        <f t="shared" ref="AE50:AE60" si="55">IF(Z50="","",Z50*AA50*AB50/1000000)</f>
        <v>7.0000000000000001E-3</v>
      </c>
      <c r="AF50" s="38">
        <v>63</v>
      </c>
      <c r="AG50" s="34">
        <f t="shared" ref="AG50:AG60" si="56">IF(AD50="","",AF50/AE50*AD50)</f>
        <v>9000</v>
      </c>
      <c r="AH50" s="39">
        <v>2200</v>
      </c>
      <c r="AI50" s="35">
        <f t="shared" ref="AI50:AI60" si="57">IF(ISERROR(AH50/AG50),"",AH50/AG50)</f>
        <v>0.24</v>
      </c>
      <c r="AJ50" s="100" t="s">
        <v>176</v>
      </c>
      <c r="AK50" s="90">
        <v>3.4000000000000002E-2</v>
      </c>
      <c r="AL50" s="31">
        <f t="shared" ref="AL50" si="58">AK50+30%</f>
        <v>0.33400000000000002</v>
      </c>
      <c r="AM50" s="35">
        <f t="shared" ref="AM50:AM60" si="59">IF(ISERROR(T50*AL50),"",T50*AL50)</f>
        <v>1.35</v>
      </c>
      <c r="AN50" s="35">
        <f t="shared" ref="AN50:AN60" si="60">IF(ISERROR(T50+AI50+AM50),"",T50+AI50+AM50)</f>
        <v>5.64</v>
      </c>
      <c r="AO50" s="36">
        <v>0</v>
      </c>
      <c r="AP50" s="35">
        <f t="shared" ref="AP50:AP60" si="61">IF(ISERROR(AY50*AO50),"",AY50*AO50)</f>
        <v>0</v>
      </c>
      <c r="AQ50" s="31"/>
      <c r="AR50" s="35">
        <f t="shared" ref="AR50:AR60" si="62">IF(ISERROR(AY50*AQ50),"",AY50*AQ50)</f>
        <v>0</v>
      </c>
      <c r="AS50" s="10"/>
      <c r="AT50" s="31"/>
      <c r="AU50" s="10"/>
      <c r="AV50" s="35">
        <f t="shared" ref="AV50:AV60" si="63">IF(ISERROR(AP50+AR50+AU50),"",AP50+AR50+AU50)</f>
        <v>0</v>
      </c>
      <c r="AW50" s="35">
        <f t="shared" ref="AW50:AW60" si="64">IF(ISERROR(AN50+AV50),"",AN50+AV50)</f>
        <v>5.64</v>
      </c>
      <c r="AX50" s="37">
        <f t="shared" ref="AX50:AX60" si="65">IF(ISERROR((AY50-AW50)/AY50),"",(AY50-AW50)/AY50)</f>
        <v>0.29499999999999998</v>
      </c>
      <c r="AY50" s="86">
        <v>8</v>
      </c>
      <c r="AZ50" s="29"/>
      <c r="BA50" s="37" t="str">
        <f t="shared" ref="BA50:BA60" si="66">IF(ISERROR((AZ50-AY50)/AZ50),"",(AZ50-AY50)/AZ50)</f>
        <v/>
      </c>
      <c r="BB50" s="10"/>
      <c r="BC50" s="69">
        <v>500</v>
      </c>
      <c r="BD50" s="35">
        <f t="shared" ref="BD50:BD60" si="67">IF(ISERROR(AW50*BC50),"",AW50*BC50)</f>
        <v>2820</v>
      </c>
      <c r="BE50" s="35">
        <f t="shared" ref="BE50:BE60" si="68">IF(ISERROR(AY50*BC50),"",AY50*BC50)</f>
        <v>4000</v>
      </c>
      <c r="BF50" s="35">
        <f t="shared" ref="BF50:BF60" si="69">IF(ISERROR(AZ50*BC50),"",AZ50*BC50)</f>
        <v>0</v>
      </c>
      <c r="BG50" s="33" t="str">
        <f t="shared" ref="BG50:BG60" si="70">IF(W50="","",W50*X50*Y50/1000000/AD50*BC50)</f>
        <v/>
      </c>
      <c r="BH50" s="29"/>
      <c r="BI50" s="29"/>
      <c r="BJ50" s="52" t="s">
        <v>11</v>
      </c>
      <c r="BK50" s="2" t="s">
        <v>3</v>
      </c>
      <c r="BL50" s="52" t="s">
        <v>109</v>
      </c>
    </row>
    <row r="51" spans="1:67" ht="18.95" customHeight="1" x14ac:dyDescent="0.25">
      <c r="A51" s="32">
        <v>301</v>
      </c>
      <c r="B51" s="127"/>
      <c r="C51" s="29"/>
      <c r="D51" s="49" t="s">
        <v>7</v>
      </c>
      <c r="E51" s="29"/>
      <c r="F51" s="2" t="s">
        <v>10</v>
      </c>
      <c r="G51" s="120" t="s">
        <v>168</v>
      </c>
      <c r="H51" s="55" t="s">
        <v>95</v>
      </c>
      <c r="I51" s="55" t="s">
        <v>240</v>
      </c>
      <c r="J51" s="51" t="s">
        <v>169</v>
      </c>
      <c r="K51" s="51" t="s">
        <v>169</v>
      </c>
      <c r="L51" s="53" t="s">
        <v>78</v>
      </c>
      <c r="M51" s="51" t="s">
        <v>160</v>
      </c>
      <c r="N51" s="29"/>
      <c r="O51" s="29"/>
      <c r="P51" s="125" t="s">
        <v>229</v>
      </c>
      <c r="Q51" s="29"/>
      <c r="R51" s="2" t="s">
        <v>12</v>
      </c>
      <c r="S51" s="2"/>
      <c r="T51" s="86">
        <v>2.38</v>
      </c>
      <c r="U51" s="2" t="s">
        <v>4</v>
      </c>
      <c r="V51" s="130" t="s">
        <v>170</v>
      </c>
      <c r="W51" s="135">
        <v>47</v>
      </c>
      <c r="X51" s="135">
        <v>27</v>
      </c>
      <c r="Y51" s="135">
        <v>59</v>
      </c>
      <c r="Z51" s="58">
        <v>17</v>
      </c>
      <c r="AA51" s="58">
        <v>8.5</v>
      </c>
      <c r="AB51" s="58">
        <v>21</v>
      </c>
      <c r="AC51" s="30">
        <v>10</v>
      </c>
      <c r="AD51" s="113">
        <v>2</v>
      </c>
      <c r="AE51" s="46">
        <f t="shared" si="55"/>
        <v>3.0000000000000001E-3</v>
      </c>
      <c r="AF51" s="38">
        <v>63</v>
      </c>
      <c r="AG51" s="34">
        <f t="shared" si="56"/>
        <v>42000</v>
      </c>
      <c r="AH51" s="39">
        <v>2200</v>
      </c>
      <c r="AI51" s="35">
        <f t="shared" si="57"/>
        <v>0.05</v>
      </c>
      <c r="AJ51" s="100" t="s">
        <v>50</v>
      </c>
      <c r="AK51" s="90">
        <v>1.7999999999999999E-2</v>
      </c>
      <c r="AL51" s="31">
        <f>AK51+30%</f>
        <v>0.318</v>
      </c>
      <c r="AM51" s="35">
        <f t="shared" si="59"/>
        <v>0.76</v>
      </c>
      <c r="AN51" s="35">
        <f t="shared" si="60"/>
        <v>3.19</v>
      </c>
      <c r="AO51" s="36">
        <v>0</v>
      </c>
      <c r="AP51" s="35">
        <f t="shared" si="61"/>
        <v>0</v>
      </c>
      <c r="AQ51" s="31"/>
      <c r="AR51" s="35">
        <f t="shared" si="62"/>
        <v>0</v>
      </c>
      <c r="AS51" s="10"/>
      <c r="AT51" s="31"/>
      <c r="AU51" s="10"/>
      <c r="AV51" s="35">
        <f t="shared" si="63"/>
        <v>0</v>
      </c>
      <c r="AW51" s="35">
        <f t="shared" si="64"/>
        <v>3.19</v>
      </c>
      <c r="AX51" s="37">
        <f t="shared" si="65"/>
        <v>0.3745</v>
      </c>
      <c r="AY51" s="92">
        <f>BO51</f>
        <v>5.0999999999999996</v>
      </c>
      <c r="AZ51" s="29"/>
      <c r="BA51" s="37" t="str">
        <f t="shared" si="66"/>
        <v/>
      </c>
      <c r="BB51" s="10"/>
      <c r="BC51" s="50">
        <v>1000</v>
      </c>
      <c r="BD51" s="35">
        <f t="shared" si="67"/>
        <v>3190</v>
      </c>
      <c r="BE51" s="35">
        <f t="shared" si="68"/>
        <v>5100</v>
      </c>
      <c r="BF51" s="35">
        <f t="shared" si="69"/>
        <v>0</v>
      </c>
      <c r="BG51" s="33">
        <f t="shared" si="70"/>
        <v>37.44</v>
      </c>
      <c r="BH51" s="29"/>
      <c r="BI51" s="29"/>
      <c r="BJ51" s="50" t="s">
        <v>11</v>
      </c>
      <c r="BK51" s="2" t="s">
        <v>3</v>
      </c>
      <c r="BL51" s="50" t="s">
        <v>79</v>
      </c>
      <c r="BN51" s="101">
        <v>4.45</v>
      </c>
      <c r="BO51" s="3">
        <f>MROUND(BN51*1.15,0.05)</f>
        <v>5.0999999999999996</v>
      </c>
    </row>
    <row r="52" spans="1:67" ht="18.95" customHeight="1" x14ac:dyDescent="0.25">
      <c r="A52" s="32">
        <v>302</v>
      </c>
      <c r="B52" s="128"/>
      <c r="C52" s="29"/>
      <c r="D52" s="49" t="s">
        <v>7</v>
      </c>
      <c r="E52" s="29"/>
      <c r="F52" s="2" t="s">
        <v>10</v>
      </c>
      <c r="G52" s="120" t="s">
        <v>168</v>
      </c>
      <c r="H52" s="55" t="s">
        <v>80</v>
      </c>
      <c r="I52" s="55" t="s">
        <v>80</v>
      </c>
      <c r="J52" s="51" t="s">
        <v>169</v>
      </c>
      <c r="K52" s="51" t="s">
        <v>169</v>
      </c>
      <c r="L52" s="53" t="s">
        <v>171</v>
      </c>
      <c r="M52" s="51"/>
      <c r="N52" s="29"/>
      <c r="O52" s="29"/>
      <c r="P52" s="125" t="s">
        <v>230</v>
      </c>
      <c r="Q52" s="29"/>
      <c r="R52" s="2" t="s">
        <v>12</v>
      </c>
      <c r="S52" s="2"/>
      <c r="T52" s="98">
        <v>1.59</v>
      </c>
      <c r="U52" s="2" t="s">
        <v>4</v>
      </c>
      <c r="V52" s="130"/>
      <c r="W52" s="135"/>
      <c r="X52" s="135"/>
      <c r="Y52" s="135"/>
      <c r="Z52" s="58">
        <v>12</v>
      </c>
      <c r="AA52" s="58">
        <v>7</v>
      </c>
      <c r="AB52" s="58">
        <v>13</v>
      </c>
      <c r="AC52" s="30">
        <v>10</v>
      </c>
      <c r="AD52" s="113">
        <v>1</v>
      </c>
      <c r="AE52" s="46">
        <f t="shared" si="55"/>
        <v>1E-3</v>
      </c>
      <c r="AF52" s="38">
        <v>63</v>
      </c>
      <c r="AG52" s="34">
        <f t="shared" si="56"/>
        <v>63000</v>
      </c>
      <c r="AH52" s="39">
        <v>2200</v>
      </c>
      <c r="AI52" s="35">
        <f t="shared" si="57"/>
        <v>0.03</v>
      </c>
      <c r="AJ52" s="100" t="s">
        <v>176</v>
      </c>
      <c r="AK52" s="90">
        <v>3.4000000000000002E-2</v>
      </c>
      <c r="AL52" s="31">
        <f t="shared" ref="AL52:AL60" si="71">AK52+30%</f>
        <v>0.33400000000000002</v>
      </c>
      <c r="AM52" s="35">
        <f t="shared" si="59"/>
        <v>0.53</v>
      </c>
      <c r="AN52" s="35">
        <f t="shared" si="60"/>
        <v>2.15</v>
      </c>
      <c r="AO52" s="36">
        <v>0</v>
      </c>
      <c r="AP52" s="35">
        <f t="shared" si="61"/>
        <v>0</v>
      </c>
      <c r="AQ52" s="31"/>
      <c r="AR52" s="35">
        <f t="shared" si="62"/>
        <v>0</v>
      </c>
      <c r="AS52" s="10"/>
      <c r="AT52" s="31"/>
      <c r="AU52" s="10"/>
      <c r="AV52" s="35">
        <f t="shared" si="63"/>
        <v>0</v>
      </c>
      <c r="AW52" s="35">
        <f t="shared" si="64"/>
        <v>2.15</v>
      </c>
      <c r="AX52" s="116">
        <f t="shared" si="65"/>
        <v>0.2321</v>
      </c>
      <c r="AY52" s="92">
        <f t="shared" ref="AY52:AY60" si="72">BO52</f>
        <v>2.8</v>
      </c>
      <c r="AZ52" s="29"/>
      <c r="BA52" s="37" t="str">
        <f t="shared" si="66"/>
        <v/>
      </c>
      <c r="BB52" s="10"/>
      <c r="BC52" s="50">
        <v>500</v>
      </c>
      <c r="BD52" s="35">
        <f t="shared" si="67"/>
        <v>1075</v>
      </c>
      <c r="BE52" s="35">
        <f t="shared" si="68"/>
        <v>1400</v>
      </c>
      <c r="BF52" s="35">
        <f t="shared" si="69"/>
        <v>0</v>
      </c>
      <c r="BG52" s="33" t="str">
        <f t="shared" si="70"/>
        <v/>
      </c>
      <c r="BH52" s="29"/>
      <c r="BI52" s="29"/>
      <c r="BJ52" s="50" t="s">
        <v>11</v>
      </c>
      <c r="BK52" s="2" t="s">
        <v>3</v>
      </c>
      <c r="BL52" s="50" t="s">
        <v>79</v>
      </c>
      <c r="BM52" s="5" t="s">
        <v>184</v>
      </c>
      <c r="BN52" s="101">
        <v>2.4500000000000002</v>
      </c>
      <c r="BO52" s="3">
        <f t="shared" ref="BO52:BO60" si="73">MROUND(BN52*1.15,0.05)</f>
        <v>2.8</v>
      </c>
    </row>
    <row r="53" spans="1:67" ht="18.95" customHeight="1" x14ac:dyDescent="0.25">
      <c r="A53" s="32">
        <v>303</v>
      </c>
      <c r="B53" s="128"/>
      <c r="C53" s="29"/>
      <c r="D53" s="49" t="s">
        <v>7</v>
      </c>
      <c r="E53" s="29"/>
      <c r="F53" s="2" t="s">
        <v>10</v>
      </c>
      <c r="G53" s="120" t="s">
        <v>168</v>
      </c>
      <c r="H53" s="55" t="s">
        <v>81</v>
      </c>
      <c r="I53" s="55" t="s">
        <v>81</v>
      </c>
      <c r="J53" s="51" t="s">
        <v>169</v>
      </c>
      <c r="K53" s="51" t="s">
        <v>169</v>
      </c>
      <c r="L53" s="53" t="s">
        <v>70</v>
      </c>
      <c r="M53" s="51"/>
      <c r="N53" s="29"/>
      <c r="O53" s="29"/>
      <c r="P53" s="125" t="s">
        <v>231</v>
      </c>
      <c r="Q53" s="29"/>
      <c r="R53" s="2" t="s">
        <v>12</v>
      </c>
      <c r="S53" s="2"/>
      <c r="T53" s="86">
        <v>1.4</v>
      </c>
      <c r="U53" s="2" t="s">
        <v>4</v>
      </c>
      <c r="V53" s="130"/>
      <c r="W53" s="135"/>
      <c r="X53" s="135"/>
      <c r="Y53" s="135"/>
      <c r="Z53" s="59">
        <v>8.5</v>
      </c>
      <c r="AA53" s="59">
        <v>8.5</v>
      </c>
      <c r="AB53" s="59">
        <v>12.5</v>
      </c>
      <c r="AC53" s="30">
        <v>10</v>
      </c>
      <c r="AD53" s="113">
        <v>1</v>
      </c>
      <c r="AE53" s="46">
        <f t="shared" si="55"/>
        <v>1E-3</v>
      </c>
      <c r="AF53" s="38">
        <v>63</v>
      </c>
      <c r="AG53" s="34">
        <f t="shared" si="56"/>
        <v>63000</v>
      </c>
      <c r="AH53" s="39">
        <v>2200</v>
      </c>
      <c r="AI53" s="35"/>
      <c r="AJ53" s="100" t="s">
        <v>175</v>
      </c>
      <c r="AK53" s="90">
        <v>3.4000000000000002E-2</v>
      </c>
      <c r="AL53" s="31">
        <f t="shared" si="71"/>
        <v>0.33400000000000002</v>
      </c>
      <c r="AM53" s="35">
        <f t="shared" si="59"/>
        <v>0.47</v>
      </c>
      <c r="AN53" s="35">
        <f t="shared" si="60"/>
        <v>1.87</v>
      </c>
      <c r="AO53" s="36">
        <v>0</v>
      </c>
      <c r="AP53" s="35">
        <f t="shared" si="61"/>
        <v>0</v>
      </c>
      <c r="AQ53" s="31"/>
      <c r="AR53" s="35">
        <f t="shared" si="62"/>
        <v>0</v>
      </c>
      <c r="AS53" s="10"/>
      <c r="AT53" s="31"/>
      <c r="AU53" s="10"/>
      <c r="AV53" s="35">
        <f t="shared" si="63"/>
        <v>0</v>
      </c>
      <c r="AW53" s="35">
        <f t="shared" si="64"/>
        <v>1.87</v>
      </c>
      <c r="AX53" s="37">
        <f t="shared" si="65"/>
        <v>0.33210000000000001</v>
      </c>
      <c r="AY53" s="92">
        <f t="shared" si="72"/>
        <v>2.8</v>
      </c>
      <c r="AZ53" s="29"/>
      <c r="BA53" s="37" t="str">
        <f t="shared" si="66"/>
        <v/>
      </c>
      <c r="BB53" s="10"/>
      <c r="BC53" s="50">
        <v>500</v>
      </c>
      <c r="BD53" s="35">
        <f t="shared" si="67"/>
        <v>935</v>
      </c>
      <c r="BE53" s="35">
        <f t="shared" si="68"/>
        <v>1400</v>
      </c>
      <c r="BF53" s="35">
        <f t="shared" si="69"/>
        <v>0</v>
      </c>
      <c r="BG53" s="33" t="str">
        <f t="shared" si="70"/>
        <v/>
      </c>
      <c r="BH53" s="29"/>
      <c r="BI53" s="29"/>
      <c r="BJ53" s="50" t="s">
        <v>11</v>
      </c>
      <c r="BK53" s="2" t="s">
        <v>3</v>
      </c>
      <c r="BL53" s="50" t="s">
        <v>79</v>
      </c>
      <c r="BN53" s="101">
        <v>2.4500000000000002</v>
      </c>
      <c r="BO53" s="3">
        <f t="shared" si="73"/>
        <v>2.8</v>
      </c>
    </row>
    <row r="54" spans="1:67" ht="18.95" customHeight="1" x14ac:dyDescent="0.25">
      <c r="A54" s="32">
        <v>304</v>
      </c>
      <c r="B54" s="128"/>
      <c r="C54" s="29"/>
      <c r="D54" s="49" t="s">
        <v>7</v>
      </c>
      <c r="E54" s="29"/>
      <c r="F54" s="2" t="s">
        <v>10</v>
      </c>
      <c r="G54" s="120" t="s">
        <v>168</v>
      </c>
      <c r="H54" s="55" t="s">
        <v>82</v>
      </c>
      <c r="I54" s="55" t="s">
        <v>82</v>
      </c>
      <c r="J54" s="51" t="s">
        <v>169</v>
      </c>
      <c r="K54" s="51" t="s">
        <v>169</v>
      </c>
      <c r="L54" s="53" t="s">
        <v>71</v>
      </c>
      <c r="M54" s="51"/>
      <c r="N54" s="29"/>
      <c r="O54" s="29"/>
      <c r="P54" s="125" t="s">
        <v>232</v>
      </c>
      <c r="Q54" s="29"/>
      <c r="R54" s="2" t="s">
        <v>12</v>
      </c>
      <c r="S54" s="2"/>
      <c r="T54" s="86">
        <v>1.4</v>
      </c>
      <c r="U54" s="2" t="s">
        <v>4</v>
      </c>
      <c r="V54" s="130"/>
      <c r="W54" s="135"/>
      <c r="X54" s="135"/>
      <c r="Y54" s="135"/>
      <c r="Z54" s="58">
        <v>15</v>
      </c>
      <c r="AA54" s="58">
        <v>4</v>
      </c>
      <c r="AB54" s="58">
        <v>11.5</v>
      </c>
      <c r="AC54" s="30">
        <v>10</v>
      </c>
      <c r="AD54" s="113">
        <v>1</v>
      </c>
      <c r="AE54" s="46">
        <f t="shared" si="55"/>
        <v>1E-3</v>
      </c>
      <c r="AF54" s="38">
        <v>63</v>
      </c>
      <c r="AG54" s="34">
        <f t="shared" si="56"/>
        <v>63000</v>
      </c>
      <c r="AH54" s="39">
        <v>2200</v>
      </c>
      <c r="AI54" s="35">
        <f t="shared" si="57"/>
        <v>0.03</v>
      </c>
      <c r="AJ54" s="100" t="s">
        <v>176</v>
      </c>
      <c r="AK54" s="90">
        <v>3.4000000000000002E-2</v>
      </c>
      <c r="AL54" s="31">
        <f t="shared" si="71"/>
        <v>0.33400000000000002</v>
      </c>
      <c r="AM54" s="35">
        <f t="shared" si="59"/>
        <v>0.47</v>
      </c>
      <c r="AN54" s="35">
        <f t="shared" si="60"/>
        <v>1.9</v>
      </c>
      <c r="AO54" s="36">
        <v>0</v>
      </c>
      <c r="AP54" s="35">
        <f t="shared" si="61"/>
        <v>0</v>
      </c>
      <c r="AQ54" s="31"/>
      <c r="AR54" s="35">
        <f t="shared" si="62"/>
        <v>0</v>
      </c>
      <c r="AS54" s="10"/>
      <c r="AT54" s="31"/>
      <c r="AU54" s="10"/>
      <c r="AV54" s="35">
        <f t="shared" si="63"/>
        <v>0</v>
      </c>
      <c r="AW54" s="35">
        <f t="shared" si="64"/>
        <v>1.9</v>
      </c>
      <c r="AX54" s="37">
        <f t="shared" si="65"/>
        <v>0.32140000000000002</v>
      </c>
      <c r="AY54" s="92">
        <f t="shared" si="72"/>
        <v>2.8</v>
      </c>
      <c r="AZ54" s="29"/>
      <c r="BA54" s="37" t="str">
        <f t="shared" si="66"/>
        <v/>
      </c>
      <c r="BB54" s="10"/>
      <c r="BC54" s="50">
        <v>500</v>
      </c>
      <c r="BD54" s="35">
        <f t="shared" si="67"/>
        <v>950</v>
      </c>
      <c r="BE54" s="35">
        <f t="shared" si="68"/>
        <v>1400</v>
      </c>
      <c r="BF54" s="35">
        <f t="shared" si="69"/>
        <v>0</v>
      </c>
      <c r="BG54" s="33" t="str">
        <f t="shared" si="70"/>
        <v/>
      </c>
      <c r="BH54" s="29"/>
      <c r="BI54" s="29"/>
      <c r="BJ54" s="50" t="s">
        <v>11</v>
      </c>
      <c r="BK54" s="2" t="s">
        <v>3</v>
      </c>
      <c r="BL54" s="50" t="s">
        <v>79</v>
      </c>
      <c r="BN54" s="101">
        <v>2.4500000000000002</v>
      </c>
      <c r="BO54" s="3">
        <f t="shared" si="73"/>
        <v>2.8</v>
      </c>
    </row>
    <row r="55" spans="1:67" ht="18.95" customHeight="1" x14ac:dyDescent="0.25">
      <c r="A55" s="32">
        <v>305</v>
      </c>
      <c r="B55" s="128"/>
      <c r="C55" s="29"/>
      <c r="D55" s="49" t="s">
        <v>7</v>
      </c>
      <c r="E55" s="29"/>
      <c r="F55" s="2" t="s">
        <v>10</v>
      </c>
      <c r="G55" s="120" t="s">
        <v>168</v>
      </c>
      <c r="H55" s="55" t="s">
        <v>96</v>
      </c>
      <c r="I55" s="55" t="s">
        <v>96</v>
      </c>
      <c r="J55" s="51" t="s">
        <v>169</v>
      </c>
      <c r="K55" s="51" t="s">
        <v>169</v>
      </c>
      <c r="L55" s="53" t="s">
        <v>164</v>
      </c>
      <c r="M55" s="51"/>
      <c r="N55" s="29"/>
      <c r="O55" s="29"/>
      <c r="P55" s="125" t="s">
        <v>233</v>
      </c>
      <c r="Q55" s="29"/>
      <c r="R55" s="2" t="s">
        <v>12</v>
      </c>
      <c r="S55" s="2"/>
      <c r="T55" s="86">
        <v>2.2799999999999998</v>
      </c>
      <c r="U55" s="2" t="s">
        <v>4</v>
      </c>
      <c r="V55" s="130"/>
      <c r="W55" s="135"/>
      <c r="X55" s="135"/>
      <c r="Y55" s="135"/>
      <c r="Z55" s="58">
        <v>11.5</v>
      </c>
      <c r="AA55" s="58">
        <v>11.5</v>
      </c>
      <c r="AB55" s="58">
        <v>13.5</v>
      </c>
      <c r="AC55" s="30">
        <v>10</v>
      </c>
      <c r="AD55" s="113">
        <v>1</v>
      </c>
      <c r="AE55" s="46">
        <f t="shared" si="55"/>
        <v>2E-3</v>
      </c>
      <c r="AF55" s="38">
        <v>63</v>
      </c>
      <c r="AG55" s="34">
        <f t="shared" si="56"/>
        <v>31500</v>
      </c>
      <c r="AH55" s="39">
        <v>2200</v>
      </c>
      <c r="AI55" s="35">
        <f t="shared" si="57"/>
        <v>7.0000000000000007E-2</v>
      </c>
      <c r="AJ55" s="100" t="s">
        <v>176</v>
      </c>
      <c r="AK55" s="90">
        <v>3.4000000000000002E-2</v>
      </c>
      <c r="AL55" s="31">
        <f t="shared" si="71"/>
        <v>0.33400000000000002</v>
      </c>
      <c r="AM55" s="35">
        <f t="shared" si="59"/>
        <v>0.76</v>
      </c>
      <c r="AN55" s="35">
        <f t="shared" si="60"/>
        <v>3.11</v>
      </c>
      <c r="AO55" s="36">
        <v>0</v>
      </c>
      <c r="AP55" s="35">
        <f t="shared" si="61"/>
        <v>0</v>
      </c>
      <c r="AQ55" s="31"/>
      <c r="AR55" s="35">
        <f t="shared" si="62"/>
        <v>0</v>
      </c>
      <c r="AS55" s="10"/>
      <c r="AT55" s="31"/>
      <c r="AU55" s="10"/>
      <c r="AV55" s="35">
        <f t="shared" si="63"/>
        <v>0</v>
      </c>
      <c r="AW55" s="35">
        <f t="shared" si="64"/>
        <v>3.11</v>
      </c>
      <c r="AX55" s="37">
        <f t="shared" si="65"/>
        <v>0.33829999999999999</v>
      </c>
      <c r="AY55" s="92">
        <f t="shared" si="72"/>
        <v>4.7</v>
      </c>
      <c r="AZ55" s="29"/>
      <c r="BA55" s="37" t="str">
        <f t="shared" si="66"/>
        <v/>
      </c>
      <c r="BB55" s="10"/>
      <c r="BC55" s="50">
        <v>500</v>
      </c>
      <c r="BD55" s="35">
        <f t="shared" si="67"/>
        <v>1555</v>
      </c>
      <c r="BE55" s="35">
        <f t="shared" si="68"/>
        <v>2350</v>
      </c>
      <c r="BF55" s="35">
        <f t="shared" si="69"/>
        <v>0</v>
      </c>
      <c r="BG55" s="33" t="str">
        <f t="shared" si="70"/>
        <v/>
      </c>
      <c r="BH55" s="29"/>
      <c r="BI55" s="29"/>
      <c r="BJ55" s="50" t="s">
        <v>11</v>
      </c>
      <c r="BK55" s="2" t="s">
        <v>3</v>
      </c>
      <c r="BL55" s="50" t="s">
        <v>79</v>
      </c>
      <c r="BN55" s="101">
        <v>4.0999999999999996</v>
      </c>
      <c r="BO55" s="3">
        <f t="shared" si="73"/>
        <v>4.7</v>
      </c>
    </row>
    <row r="56" spans="1:67" ht="18.95" customHeight="1" x14ac:dyDescent="0.25">
      <c r="A56" s="32">
        <v>306</v>
      </c>
      <c r="B56" s="128"/>
      <c r="C56" s="29"/>
      <c r="D56" s="49" t="s">
        <v>7</v>
      </c>
      <c r="E56" s="29"/>
      <c r="F56" s="2" t="s">
        <v>10</v>
      </c>
      <c r="G56" s="120" t="s">
        <v>168</v>
      </c>
      <c r="H56" s="55" t="s">
        <v>83</v>
      </c>
      <c r="I56" s="55" t="s">
        <v>83</v>
      </c>
      <c r="J56" s="51" t="s">
        <v>169</v>
      </c>
      <c r="K56" s="51" t="s">
        <v>169</v>
      </c>
      <c r="L56" s="53" t="s">
        <v>84</v>
      </c>
      <c r="M56" s="51"/>
      <c r="N56" s="29"/>
      <c r="O56" s="29"/>
      <c r="P56" s="125" t="s">
        <v>234</v>
      </c>
      <c r="Q56" s="29"/>
      <c r="R56" s="2" t="s">
        <v>12</v>
      </c>
      <c r="S56" s="2"/>
      <c r="T56" s="98">
        <v>3.08</v>
      </c>
      <c r="U56" s="2" t="s">
        <v>4</v>
      </c>
      <c r="V56" s="130"/>
      <c r="W56" s="135"/>
      <c r="X56" s="135"/>
      <c r="Y56" s="135"/>
      <c r="Z56" s="60">
        <v>26.5</v>
      </c>
      <c r="AA56" s="60">
        <v>4</v>
      </c>
      <c r="AB56" s="60">
        <v>15.5</v>
      </c>
      <c r="AC56" s="30">
        <v>10</v>
      </c>
      <c r="AD56" s="113">
        <v>1</v>
      </c>
      <c r="AE56" s="46">
        <f t="shared" si="55"/>
        <v>2E-3</v>
      </c>
      <c r="AF56" s="38">
        <v>63</v>
      </c>
      <c r="AG56" s="34">
        <f t="shared" si="56"/>
        <v>31500</v>
      </c>
      <c r="AH56" s="39">
        <v>2200</v>
      </c>
      <c r="AI56" s="35">
        <f t="shared" si="57"/>
        <v>7.0000000000000007E-2</v>
      </c>
      <c r="AJ56" s="100" t="s">
        <v>176</v>
      </c>
      <c r="AK56" s="90">
        <v>3.4000000000000002E-2</v>
      </c>
      <c r="AL56" s="31">
        <f t="shared" si="71"/>
        <v>0.33400000000000002</v>
      </c>
      <c r="AM56" s="35">
        <f t="shared" si="59"/>
        <v>1.03</v>
      </c>
      <c r="AN56" s="35">
        <f t="shared" si="60"/>
        <v>4.18</v>
      </c>
      <c r="AO56" s="36">
        <v>0</v>
      </c>
      <c r="AP56" s="35">
        <f t="shared" si="61"/>
        <v>0</v>
      </c>
      <c r="AQ56" s="31"/>
      <c r="AR56" s="35">
        <f t="shared" si="62"/>
        <v>0</v>
      </c>
      <c r="AS56" s="10"/>
      <c r="AT56" s="31"/>
      <c r="AU56" s="10"/>
      <c r="AV56" s="35">
        <f t="shared" si="63"/>
        <v>0</v>
      </c>
      <c r="AW56" s="35">
        <f t="shared" si="64"/>
        <v>4.18</v>
      </c>
      <c r="AX56" s="102">
        <f t="shared" si="65"/>
        <v>0.1883</v>
      </c>
      <c r="AY56" s="92">
        <f t="shared" si="72"/>
        <v>5.15</v>
      </c>
      <c r="AZ56" s="29"/>
      <c r="BA56" s="37" t="str">
        <f t="shared" si="66"/>
        <v/>
      </c>
      <c r="BB56" s="10"/>
      <c r="BC56" s="50">
        <v>500</v>
      </c>
      <c r="BD56" s="35">
        <f t="shared" si="67"/>
        <v>2090</v>
      </c>
      <c r="BE56" s="35">
        <f t="shared" si="68"/>
        <v>2575</v>
      </c>
      <c r="BF56" s="35">
        <f t="shared" si="69"/>
        <v>0</v>
      </c>
      <c r="BG56" s="33" t="str">
        <f t="shared" si="70"/>
        <v/>
      </c>
      <c r="BH56" s="29"/>
      <c r="BI56" s="29"/>
      <c r="BJ56" s="50" t="s">
        <v>11</v>
      </c>
      <c r="BK56" s="2" t="s">
        <v>3</v>
      </c>
      <c r="BL56" s="50" t="s">
        <v>79</v>
      </c>
      <c r="BN56" s="101">
        <v>4.5</v>
      </c>
      <c r="BO56" s="3">
        <f t="shared" si="73"/>
        <v>5.15</v>
      </c>
    </row>
    <row r="57" spans="1:67" ht="18.95" customHeight="1" x14ac:dyDescent="0.25">
      <c r="A57" s="32">
        <v>307</v>
      </c>
      <c r="B57" s="128"/>
      <c r="C57" s="29"/>
      <c r="D57" s="49" t="s">
        <v>7</v>
      </c>
      <c r="E57" s="29"/>
      <c r="F57" s="2" t="s">
        <v>10</v>
      </c>
      <c r="G57" s="120" t="s">
        <v>168</v>
      </c>
      <c r="H57" s="61" t="s">
        <v>85</v>
      </c>
      <c r="I57" s="61" t="s">
        <v>85</v>
      </c>
      <c r="J57" s="51" t="s">
        <v>169</v>
      </c>
      <c r="K57" s="51" t="s">
        <v>169</v>
      </c>
      <c r="L57" s="56" t="s">
        <v>72</v>
      </c>
      <c r="M57" s="51"/>
      <c r="N57" s="29"/>
      <c r="O57" s="29"/>
      <c r="P57" s="125" t="s">
        <v>235</v>
      </c>
      <c r="Q57" s="29"/>
      <c r="R57" s="2" t="s">
        <v>12</v>
      </c>
      <c r="S57" s="2"/>
      <c r="T57" s="86">
        <v>2.8</v>
      </c>
      <c r="U57" s="2" t="s">
        <v>4</v>
      </c>
      <c r="V57" s="130"/>
      <c r="W57" s="135"/>
      <c r="X57" s="135"/>
      <c r="Y57" s="135"/>
      <c r="Z57" s="60">
        <v>16</v>
      </c>
      <c r="AA57" s="60">
        <v>9</v>
      </c>
      <c r="AB57" s="60">
        <v>11.5</v>
      </c>
      <c r="AC57" s="30">
        <v>10</v>
      </c>
      <c r="AD57" s="113">
        <v>1</v>
      </c>
      <c r="AE57" s="46">
        <f t="shared" si="55"/>
        <v>2E-3</v>
      </c>
      <c r="AF57" s="38">
        <v>63</v>
      </c>
      <c r="AG57" s="34">
        <f t="shared" si="56"/>
        <v>31500</v>
      </c>
      <c r="AH57" s="39">
        <v>2200</v>
      </c>
      <c r="AI57" s="35">
        <f t="shared" si="57"/>
        <v>7.0000000000000007E-2</v>
      </c>
      <c r="AJ57" s="100" t="s">
        <v>176</v>
      </c>
      <c r="AK57" s="90">
        <v>3.4000000000000002E-2</v>
      </c>
      <c r="AL57" s="31">
        <f t="shared" si="71"/>
        <v>0.33400000000000002</v>
      </c>
      <c r="AM57" s="35">
        <f t="shared" si="59"/>
        <v>0.94</v>
      </c>
      <c r="AN57" s="35">
        <f t="shared" si="60"/>
        <v>3.81</v>
      </c>
      <c r="AO57" s="36">
        <v>0</v>
      </c>
      <c r="AP57" s="35">
        <f t="shared" si="61"/>
        <v>0</v>
      </c>
      <c r="AQ57" s="31"/>
      <c r="AR57" s="35">
        <f t="shared" si="62"/>
        <v>0</v>
      </c>
      <c r="AS57" s="10"/>
      <c r="AT57" s="31"/>
      <c r="AU57" s="10"/>
      <c r="AV57" s="35">
        <f t="shared" si="63"/>
        <v>0</v>
      </c>
      <c r="AW57" s="35">
        <f t="shared" si="64"/>
        <v>3.81</v>
      </c>
      <c r="AX57" s="37">
        <f t="shared" si="65"/>
        <v>0.3196</v>
      </c>
      <c r="AY57" s="92">
        <f t="shared" si="72"/>
        <v>5.6</v>
      </c>
      <c r="AZ57" s="29"/>
      <c r="BA57" s="37" t="str">
        <f t="shared" si="66"/>
        <v/>
      </c>
      <c r="BB57" s="10"/>
      <c r="BC57" s="50">
        <v>500</v>
      </c>
      <c r="BD57" s="35">
        <f t="shared" si="67"/>
        <v>1905</v>
      </c>
      <c r="BE57" s="35">
        <f t="shared" si="68"/>
        <v>2800</v>
      </c>
      <c r="BF57" s="35">
        <f t="shared" si="69"/>
        <v>0</v>
      </c>
      <c r="BG57" s="33" t="str">
        <f t="shared" si="70"/>
        <v/>
      </c>
      <c r="BH57" s="29"/>
      <c r="BI57" s="29"/>
      <c r="BJ57" s="50" t="s">
        <v>11</v>
      </c>
      <c r="BK57" s="2" t="s">
        <v>3</v>
      </c>
      <c r="BL57" s="50" t="s">
        <v>79</v>
      </c>
      <c r="BN57" s="101">
        <v>4.8499999999999996</v>
      </c>
      <c r="BO57" s="3">
        <f t="shared" si="73"/>
        <v>5.6</v>
      </c>
    </row>
    <row r="58" spans="1:67" ht="18.95" customHeight="1" x14ac:dyDescent="0.25">
      <c r="A58" s="32">
        <v>308</v>
      </c>
      <c r="B58" s="128"/>
      <c r="C58" s="29"/>
      <c r="D58" s="49" t="s">
        <v>7</v>
      </c>
      <c r="E58" s="29"/>
      <c r="F58" s="2" t="s">
        <v>10</v>
      </c>
      <c r="G58" s="120" t="s">
        <v>168</v>
      </c>
      <c r="H58" s="55" t="s">
        <v>86</v>
      </c>
      <c r="I58" s="55" t="s">
        <v>86</v>
      </c>
      <c r="J58" s="51" t="s">
        <v>169</v>
      </c>
      <c r="K58" s="51" t="s">
        <v>169</v>
      </c>
      <c r="L58" s="53" t="s">
        <v>87</v>
      </c>
      <c r="M58" s="51"/>
      <c r="N58" s="29"/>
      <c r="O58" s="29"/>
      <c r="P58" s="125" t="s">
        <v>236</v>
      </c>
      <c r="Q58" s="29"/>
      <c r="R58" s="2" t="s">
        <v>12</v>
      </c>
      <c r="S58" s="2"/>
      <c r="T58" s="98">
        <v>4.2</v>
      </c>
      <c r="U58" s="2" t="s">
        <v>4</v>
      </c>
      <c r="V58" s="130"/>
      <c r="W58" s="135"/>
      <c r="X58" s="135"/>
      <c r="Y58" s="135"/>
      <c r="Z58" s="60">
        <v>17</v>
      </c>
      <c r="AA58" s="60">
        <v>17</v>
      </c>
      <c r="AB58" s="60">
        <v>16.5</v>
      </c>
      <c r="AC58" s="30">
        <v>10</v>
      </c>
      <c r="AD58" s="113">
        <v>1</v>
      </c>
      <c r="AE58" s="46">
        <f t="shared" si="55"/>
        <v>5.0000000000000001E-3</v>
      </c>
      <c r="AF58" s="38">
        <v>63</v>
      </c>
      <c r="AG58" s="34">
        <f t="shared" si="56"/>
        <v>12600</v>
      </c>
      <c r="AH58" s="39">
        <v>2200</v>
      </c>
      <c r="AI58" s="35">
        <f t="shared" si="57"/>
        <v>0.17</v>
      </c>
      <c r="AJ58" s="100" t="s">
        <v>176</v>
      </c>
      <c r="AK58" s="90">
        <v>3.4000000000000002E-2</v>
      </c>
      <c r="AL58" s="31">
        <f t="shared" si="71"/>
        <v>0.33400000000000002</v>
      </c>
      <c r="AM58" s="35">
        <f t="shared" si="59"/>
        <v>1.4</v>
      </c>
      <c r="AN58" s="35">
        <f t="shared" si="60"/>
        <v>5.77</v>
      </c>
      <c r="AO58" s="36">
        <v>0</v>
      </c>
      <c r="AP58" s="35">
        <f t="shared" si="61"/>
        <v>0</v>
      </c>
      <c r="AQ58" s="31"/>
      <c r="AR58" s="35">
        <f t="shared" si="62"/>
        <v>0</v>
      </c>
      <c r="AS58" s="10"/>
      <c r="AT58" s="31"/>
      <c r="AU58" s="10"/>
      <c r="AV58" s="35">
        <f t="shared" si="63"/>
        <v>0</v>
      </c>
      <c r="AW58" s="35">
        <f t="shared" si="64"/>
        <v>5.77</v>
      </c>
      <c r="AX58" s="37">
        <f t="shared" si="65"/>
        <v>0.309</v>
      </c>
      <c r="AY58" s="92">
        <f t="shared" si="72"/>
        <v>8.35</v>
      </c>
      <c r="AZ58" s="29"/>
      <c r="BA58" s="37" t="str">
        <f t="shared" si="66"/>
        <v/>
      </c>
      <c r="BB58" s="10"/>
      <c r="BC58" s="50">
        <v>500</v>
      </c>
      <c r="BD58" s="35">
        <f t="shared" si="67"/>
        <v>2885</v>
      </c>
      <c r="BE58" s="35">
        <f t="shared" si="68"/>
        <v>4175</v>
      </c>
      <c r="BF58" s="35">
        <f t="shared" si="69"/>
        <v>0</v>
      </c>
      <c r="BG58" s="33" t="str">
        <f t="shared" si="70"/>
        <v/>
      </c>
      <c r="BH58" s="29"/>
      <c r="BI58" s="29"/>
      <c r="BJ58" s="50" t="s">
        <v>11</v>
      </c>
      <c r="BK58" s="2" t="s">
        <v>3</v>
      </c>
      <c r="BL58" s="50" t="s">
        <v>79</v>
      </c>
      <c r="BN58" s="101">
        <v>7.25</v>
      </c>
      <c r="BO58" s="3">
        <f t="shared" si="73"/>
        <v>8.35</v>
      </c>
    </row>
    <row r="59" spans="1:67" ht="18.95" customHeight="1" x14ac:dyDescent="0.25">
      <c r="A59" s="32">
        <v>309</v>
      </c>
      <c r="B59" s="128"/>
      <c r="C59" s="29"/>
      <c r="D59" s="49" t="s">
        <v>7</v>
      </c>
      <c r="E59" s="29"/>
      <c r="F59" s="2" t="s">
        <v>10</v>
      </c>
      <c r="G59" s="120" t="s">
        <v>168</v>
      </c>
      <c r="H59" s="55" t="s">
        <v>88</v>
      </c>
      <c r="I59" s="55" t="s">
        <v>88</v>
      </c>
      <c r="J59" s="51" t="s">
        <v>169</v>
      </c>
      <c r="K59" s="51" t="s">
        <v>169</v>
      </c>
      <c r="L59" s="53" t="s">
        <v>73</v>
      </c>
      <c r="M59" s="51"/>
      <c r="N59" s="29"/>
      <c r="O59" s="29"/>
      <c r="P59" s="125" t="s">
        <v>237</v>
      </c>
      <c r="Q59" s="29"/>
      <c r="R59" s="2" t="s">
        <v>12</v>
      </c>
      <c r="S59" s="2"/>
      <c r="T59" s="86">
        <v>6.55</v>
      </c>
      <c r="U59" s="2" t="s">
        <v>4</v>
      </c>
      <c r="V59" s="130"/>
      <c r="W59" s="135"/>
      <c r="X59" s="135"/>
      <c r="Y59" s="135"/>
      <c r="Z59" s="60">
        <v>21.5</v>
      </c>
      <c r="AA59" s="60">
        <v>21.5</v>
      </c>
      <c r="AB59" s="60">
        <v>27</v>
      </c>
      <c r="AC59" s="30">
        <v>10</v>
      </c>
      <c r="AD59" s="113">
        <v>1</v>
      </c>
      <c r="AE59" s="46">
        <f t="shared" si="55"/>
        <v>1.2E-2</v>
      </c>
      <c r="AF59" s="38">
        <v>63</v>
      </c>
      <c r="AG59" s="34">
        <f t="shared" si="56"/>
        <v>5250</v>
      </c>
      <c r="AH59" s="39">
        <v>2200</v>
      </c>
      <c r="AI59" s="35">
        <f t="shared" si="57"/>
        <v>0.42</v>
      </c>
      <c r="AJ59" s="100" t="s">
        <v>176</v>
      </c>
      <c r="AK59" s="90">
        <v>3.4000000000000002E-2</v>
      </c>
      <c r="AL59" s="31">
        <f t="shared" si="71"/>
        <v>0.33400000000000002</v>
      </c>
      <c r="AM59" s="35">
        <f t="shared" si="59"/>
        <v>2.19</v>
      </c>
      <c r="AN59" s="35">
        <f t="shared" si="60"/>
        <v>9.16</v>
      </c>
      <c r="AO59" s="36">
        <v>0</v>
      </c>
      <c r="AP59" s="35">
        <f t="shared" si="61"/>
        <v>0</v>
      </c>
      <c r="AQ59" s="31"/>
      <c r="AR59" s="35">
        <f t="shared" si="62"/>
        <v>0</v>
      </c>
      <c r="AS59" s="10"/>
      <c r="AT59" s="31"/>
      <c r="AU59" s="10"/>
      <c r="AV59" s="35">
        <f t="shared" si="63"/>
        <v>0</v>
      </c>
      <c r="AW59" s="35">
        <f t="shared" si="64"/>
        <v>9.16</v>
      </c>
      <c r="AX59" s="37">
        <f t="shared" si="65"/>
        <v>0.36170000000000002</v>
      </c>
      <c r="AY59" s="92">
        <f t="shared" si="72"/>
        <v>14.35</v>
      </c>
      <c r="AZ59" s="29"/>
      <c r="BA59" s="37" t="str">
        <f t="shared" si="66"/>
        <v/>
      </c>
      <c r="BB59" s="10"/>
      <c r="BC59" s="50">
        <v>500</v>
      </c>
      <c r="BD59" s="35">
        <f t="shared" si="67"/>
        <v>4580</v>
      </c>
      <c r="BE59" s="35">
        <f t="shared" si="68"/>
        <v>7175</v>
      </c>
      <c r="BF59" s="35">
        <f t="shared" si="69"/>
        <v>0</v>
      </c>
      <c r="BG59" s="33" t="str">
        <f t="shared" si="70"/>
        <v/>
      </c>
      <c r="BH59" s="29"/>
      <c r="BI59" s="29"/>
      <c r="BJ59" s="50" t="s">
        <v>11</v>
      </c>
      <c r="BK59" s="2" t="s">
        <v>3</v>
      </c>
      <c r="BL59" s="50" t="s">
        <v>79</v>
      </c>
      <c r="BN59" s="101">
        <v>12.5</v>
      </c>
      <c r="BO59" s="3">
        <f t="shared" si="73"/>
        <v>14.35</v>
      </c>
    </row>
    <row r="60" spans="1:67" ht="18.95" customHeight="1" x14ac:dyDescent="0.25">
      <c r="A60" s="32">
        <v>310</v>
      </c>
      <c r="B60" s="129"/>
      <c r="C60" s="29"/>
      <c r="D60" s="49" t="s">
        <v>7</v>
      </c>
      <c r="E60" s="29"/>
      <c r="F60" s="2" t="s">
        <v>10</v>
      </c>
      <c r="G60" s="120" t="s">
        <v>168</v>
      </c>
      <c r="H60" s="55" t="s">
        <v>89</v>
      </c>
      <c r="I60" s="55" t="s">
        <v>89</v>
      </c>
      <c r="J60" s="51" t="s">
        <v>169</v>
      </c>
      <c r="K60" s="51" t="s">
        <v>169</v>
      </c>
      <c r="L60" s="53" t="s">
        <v>117</v>
      </c>
      <c r="M60" s="51"/>
      <c r="N60" s="29"/>
      <c r="O60" s="29"/>
      <c r="P60" s="125" t="s">
        <v>238</v>
      </c>
      <c r="Q60" s="29"/>
      <c r="R60" s="2" t="s">
        <v>12</v>
      </c>
      <c r="S60" s="2"/>
      <c r="T60" s="98">
        <v>4</v>
      </c>
      <c r="U60" s="2" t="s">
        <v>4</v>
      </c>
      <c r="V60" s="130"/>
      <c r="W60" s="135"/>
      <c r="X60" s="135"/>
      <c r="Y60" s="135"/>
      <c r="Z60" s="60">
        <v>12.5</v>
      </c>
      <c r="AA60" s="60">
        <v>12.5</v>
      </c>
      <c r="AB60" s="60">
        <v>38.5</v>
      </c>
      <c r="AC60" s="30">
        <v>10</v>
      </c>
      <c r="AD60" s="113">
        <v>1</v>
      </c>
      <c r="AE60" s="46">
        <f t="shared" si="55"/>
        <v>6.0000000000000001E-3</v>
      </c>
      <c r="AF60" s="38">
        <v>63</v>
      </c>
      <c r="AG60" s="34">
        <f t="shared" si="56"/>
        <v>10500</v>
      </c>
      <c r="AH60" s="39">
        <v>2200</v>
      </c>
      <c r="AI60" s="35">
        <f t="shared" si="57"/>
        <v>0.21</v>
      </c>
      <c r="AJ60" s="100" t="s">
        <v>176</v>
      </c>
      <c r="AK60" s="90">
        <v>3.4000000000000002E-2</v>
      </c>
      <c r="AL60" s="31">
        <f t="shared" si="71"/>
        <v>0.33400000000000002</v>
      </c>
      <c r="AM60" s="35">
        <f t="shared" si="59"/>
        <v>1.34</v>
      </c>
      <c r="AN60" s="35">
        <f t="shared" si="60"/>
        <v>5.55</v>
      </c>
      <c r="AO60" s="36">
        <v>0</v>
      </c>
      <c r="AP60" s="35">
        <f t="shared" si="61"/>
        <v>0</v>
      </c>
      <c r="AQ60" s="31"/>
      <c r="AR60" s="35">
        <f t="shared" si="62"/>
        <v>0</v>
      </c>
      <c r="AS60" s="10"/>
      <c r="AT60" s="31"/>
      <c r="AU60" s="10"/>
      <c r="AV60" s="35">
        <f t="shared" si="63"/>
        <v>0</v>
      </c>
      <c r="AW60" s="35">
        <f t="shared" si="64"/>
        <v>5.55</v>
      </c>
      <c r="AX60" s="37">
        <f t="shared" si="65"/>
        <v>0.28389999999999999</v>
      </c>
      <c r="AY60" s="92">
        <f t="shared" si="72"/>
        <v>7.75</v>
      </c>
      <c r="AZ60" s="29"/>
      <c r="BA60" s="37" t="str">
        <f t="shared" si="66"/>
        <v/>
      </c>
      <c r="BB60" s="10"/>
      <c r="BC60" s="50">
        <v>500</v>
      </c>
      <c r="BD60" s="35">
        <f t="shared" si="67"/>
        <v>2775</v>
      </c>
      <c r="BE60" s="35">
        <f t="shared" si="68"/>
        <v>3875</v>
      </c>
      <c r="BF60" s="35">
        <f t="shared" si="69"/>
        <v>0</v>
      </c>
      <c r="BG60" s="33" t="str">
        <f t="shared" si="70"/>
        <v/>
      </c>
      <c r="BH60" s="29"/>
      <c r="BI60" s="29"/>
      <c r="BJ60" s="50" t="s">
        <v>11</v>
      </c>
      <c r="BK60" s="2" t="s">
        <v>3</v>
      </c>
      <c r="BL60" s="50" t="s">
        <v>79</v>
      </c>
      <c r="BN60" s="101">
        <v>6.75</v>
      </c>
      <c r="BO60" s="3">
        <f t="shared" si="73"/>
        <v>7.75</v>
      </c>
    </row>
    <row r="63" spans="1:67" ht="21" x14ac:dyDescent="0.35">
      <c r="AR63" s="106"/>
      <c r="AS63" s="106"/>
      <c r="AT63" s="107"/>
      <c r="AU63" s="106"/>
      <c r="AV63" s="106"/>
      <c r="AW63" s="106"/>
      <c r="AX63" s="108" t="e">
        <f>(BE63-BD63)/BE63</f>
        <v>#REF!</v>
      </c>
      <c r="AY63" s="109"/>
      <c r="AZ63" s="110"/>
      <c r="BA63" s="110"/>
      <c r="BB63" s="106"/>
      <c r="BC63" s="110"/>
      <c r="BD63" s="106" t="e">
        <f>SUM(#REF!,#REF!,#REF!,#REF!,#REF!,#REF!,#REF!,#REF!)</f>
        <v>#REF!</v>
      </c>
      <c r="BE63" s="106" t="e">
        <f>SUM(#REF!,#REF!,#REF!,#REF!,#REF!,#REF!,#REF!,#REF!)</f>
        <v>#REF!</v>
      </c>
      <c r="BF63" s="106"/>
    </row>
  </sheetData>
  <sheetProtection insertRows="0" deleteRows="0" sort="0"/>
  <protectedRanges>
    <protectedRange sqref="Q21:Q26 AJ31:AL33 AM51:AP60 AR51:AR60 F51:F60 U51:U60 R51:S60 A2:A60 Q2:U11 B50:C50 F2:F35 AL12:AL30 B2:C46 Q28:Q50 AL34:AL50 E36:F50 AE2:AG60 BG2:BG60 BA2:BA60 AC2:AC60 AM2:AY50 N2:N50 R12:U50 AI2:AI60 B47:C49 AJ47:AJ60 AV51:AX60" name="Range1"/>
    <protectedRange sqref="AH2:AH60" name="Range1_3"/>
    <protectedRange sqref="BB2:BB50" name="Range1_7"/>
    <protectedRange sqref="O2:O50" name="Range1_8"/>
    <protectedRange sqref="D12:D20" name="Range1_10"/>
    <protectedRange sqref="D50" name="Range1_1_1"/>
    <protectedRange sqref="D21:D35 D51:D60" name="Range1_15"/>
    <protectedRange sqref="G50" name="Range1_1_2"/>
    <protectedRange sqref="G2:G11 G21:G35 G51:G60" name="Range1_15_1"/>
    <protectedRange sqref="H50" name="Range1_1_3"/>
    <protectedRange sqref="H30:H35 H2:H11 H27 H51 H21" name="Range1_15_2"/>
    <protectedRange sqref="I50" name="Range1_1_4"/>
    <protectedRange sqref="I51 I2 I21 I31:I33" name="Range1_15_3"/>
    <protectedRange sqref="J50:K50" name="Range1_1_5"/>
    <protectedRange sqref="J21:K35 J51:K60" name="Range1_15_4"/>
    <protectedRange sqref="L50" name="Range1_1_6"/>
    <protectedRange sqref="L21:L28 L2:L11 L31:L35 L51:L60" name="Range1_15_5"/>
    <protectedRange sqref="M50" name="Range1_1_7"/>
    <protectedRange sqref="M51:M60 M2:M11 M21:M35" name="Range1_15_6"/>
    <protectedRange sqref="V50" name="Range1_1_8"/>
    <protectedRange sqref="V2:V11 V21:V35" name="Range1_15_7"/>
    <protectedRange sqref="W21:Y35 W51:Y60" name="Range1_15_8"/>
    <protectedRange sqref="Z50:AB50" name="Range1_1_10"/>
    <protectedRange sqref="Z21:AB35 Z51:AB60 Z2:AB11" name="Range1_15_9"/>
    <protectedRange sqref="AD50" name="Range1_1_11"/>
    <protectedRange sqref="AD22:AD35 AD52:AD60 AD3:AD11" name="Range1_15_10"/>
    <protectedRange sqref="BC3:BC11" name="Range1_15_11"/>
    <protectedRange sqref="AL2:AL11" name="Range1_4_13"/>
    <protectedRange sqref="AJ34:AJ46 AJ2:AJ30" name="Range1_4_1_1_2"/>
    <protectedRange sqref="E2:E11" name="Range1_2"/>
    <protectedRange sqref="E12:E20" name="Range1_4"/>
    <protectedRange sqref="E21:E35" name="Range1_5"/>
    <protectedRange sqref="Q12:Q20" name="Range1_1"/>
    <protectedRange sqref="P21:P35" name="Range1_6_1"/>
  </protectedRanges>
  <mergeCells count="33">
    <mergeCell ref="X51:X60"/>
    <mergeCell ref="Y51:Y60"/>
    <mergeCell ref="B51:B60"/>
    <mergeCell ref="V51:V60"/>
    <mergeCell ref="W51:W60"/>
    <mergeCell ref="B36:B46"/>
    <mergeCell ref="V36:V46"/>
    <mergeCell ref="V47:V49"/>
    <mergeCell ref="B47:B49"/>
    <mergeCell ref="Z34:Z35"/>
    <mergeCell ref="AA34:AA35"/>
    <mergeCell ref="AB34:AB35"/>
    <mergeCell ref="W47:W49"/>
    <mergeCell ref="X47:X49"/>
    <mergeCell ref="Y47:Y49"/>
    <mergeCell ref="Y36:Y46"/>
    <mergeCell ref="W36:W46"/>
    <mergeCell ref="X36:X46"/>
    <mergeCell ref="W21:W35"/>
    <mergeCell ref="B2:B11"/>
    <mergeCell ref="V2:V11"/>
    <mergeCell ref="V21:V35"/>
    <mergeCell ref="X21:X35"/>
    <mergeCell ref="Y21:Y35"/>
    <mergeCell ref="X2:X11"/>
    <mergeCell ref="Y2:Y11"/>
    <mergeCell ref="W2:W11"/>
    <mergeCell ref="B21:B35"/>
    <mergeCell ref="Y12:Y20"/>
    <mergeCell ref="B12:B20"/>
    <mergeCell ref="V12:V20"/>
    <mergeCell ref="W12:W20"/>
    <mergeCell ref="X12:X20"/>
  </mergeCells>
  <phoneticPr fontId="25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0EBB47-965B-4200-AE2D-5322BBB52764}">
          <x14:formula1>
            <xm:f>#REF!</xm:f>
          </x14:formula1>
          <xm:sqref>F2:F60</xm:sqref>
        </x14:dataValidation>
        <x14:dataValidation type="list" allowBlank="1" showInputMessage="1" showErrorMessage="1" xr:uid="{8EFB3827-547F-4699-9869-D4BF462AF766}">
          <x14:formula1>
            <xm:f>#REF!</xm:f>
          </x14:formula1>
          <xm:sqref>BK2:BK60</xm:sqref>
        </x14:dataValidation>
        <x14:dataValidation type="list" allowBlank="1" showInputMessage="1" showErrorMessage="1" xr:uid="{A3C17605-F720-4A25-80A3-E02B88620170}">
          <x14:formula1>
            <xm:f>#REF!</xm:f>
          </x14:formula1>
          <xm:sqref>U2:U60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C POE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2025-10-28T07:50:35Z</dcterms:modified>
</cp:coreProperties>
</file>