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13_ncr:1_{BEE50BF7-A689-4719-A2C0-9B4827A85489}" xr6:coauthVersionLast="47" xr6:coauthVersionMax="47" xr10:uidLastSave="{00000000-0000-0000-0000-000000000000}"/>
  <bookViews>
    <workbookView xWindow="-110" yWindow="-110" windowWidth="19420" windowHeight="11500" xr2:uid="{5B32F877-4261-4F8C-8870-D06D40038DB3}"/>
  </bookViews>
  <sheets>
    <sheet name="LC14 (former B) POE Quo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10" i="1" l="1"/>
  <c r="AR10" i="1"/>
  <c r="AP10" i="1"/>
  <c r="AV10" i="1" s="1"/>
  <c r="AL10" i="1"/>
  <c r="AM10" i="1" s="1"/>
  <c r="AE10" i="1"/>
  <c r="AG10" i="1" s="1"/>
  <c r="AI10" i="1" s="1"/>
  <c r="AN10" i="1" s="1"/>
  <c r="AW10" i="1" s="1"/>
  <c r="AX10" i="1" s="1"/>
  <c r="BD9" i="1"/>
  <c r="AR9" i="1"/>
  <c r="AP9" i="1"/>
  <c r="AL9" i="1"/>
  <c r="AM9" i="1" s="1"/>
  <c r="AE9" i="1"/>
  <c r="AG9" i="1" s="1"/>
  <c r="AI9" i="1" s="1"/>
  <c r="AN9" i="1" s="1"/>
  <c r="BD8" i="1"/>
  <c r="AR8" i="1"/>
  <c r="AP8" i="1"/>
  <c r="AL8" i="1"/>
  <c r="AM8" i="1" s="1"/>
  <c r="AE8" i="1"/>
  <c r="AG8" i="1" s="1"/>
  <c r="AI8" i="1" s="1"/>
  <c r="AN8" i="1" s="1"/>
  <c r="BD7" i="1"/>
  <c r="AR7" i="1"/>
  <c r="AP7" i="1"/>
  <c r="AV7" i="1" s="1"/>
  <c r="AL7" i="1"/>
  <c r="AM7" i="1" s="1"/>
  <c r="AE7" i="1"/>
  <c r="AG7" i="1" s="1"/>
  <c r="AI7" i="1" s="1"/>
  <c r="BD6" i="1"/>
  <c r="AR6" i="1"/>
  <c r="AP6" i="1"/>
  <c r="AV6" i="1" s="1"/>
  <c r="AL6" i="1"/>
  <c r="AM6" i="1" s="1"/>
  <c r="AE6" i="1"/>
  <c r="AG6" i="1" s="1"/>
  <c r="AI6" i="1" s="1"/>
  <c r="BD5" i="1"/>
  <c r="AR5" i="1"/>
  <c r="AP5" i="1"/>
  <c r="AV5" i="1" s="1"/>
  <c r="AL5" i="1"/>
  <c r="AM5" i="1" s="1"/>
  <c r="AE5" i="1"/>
  <c r="AG5" i="1" s="1"/>
  <c r="AI5" i="1" s="1"/>
  <c r="BD4" i="1"/>
  <c r="AR4" i="1"/>
  <c r="AP4" i="1"/>
  <c r="AL4" i="1"/>
  <c r="AM4" i="1" s="1"/>
  <c r="AE4" i="1"/>
  <c r="AG4" i="1" s="1"/>
  <c r="AI4" i="1" s="1"/>
  <c r="AN4" i="1" s="1"/>
  <c r="BD3" i="1"/>
  <c r="AR3" i="1"/>
  <c r="AP3" i="1"/>
  <c r="AV3" i="1" s="1"/>
  <c r="AL3" i="1"/>
  <c r="AM3" i="1" s="1"/>
  <c r="AE3" i="1"/>
  <c r="AG3" i="1" s="1"/>
  <c r="AI3" i="1" s="1"/>
  <c r="BD2" i="1"/>
  <c r="AR2" i="1"/>
  <c r="AP2" i="1"/>
  <c r="AL2" i="1"/>
  <c r="AM2" i="1" s="1"/>
  <c r="AE2" i="1"/>
  <c r="AG2" i="1" s="1"/>
  <c r="AI2" i="1" s="1"/>
  <c r="AN2" i="1" s="1"/>
  <c r="AN6" i="1" l="1"/>
  <c r="AN5" i="1"/>
  <c r="AW5" i="1" s="1"/>
  <c r="AX5" i="1" s="1"/>
  <c r="AV2" i="1"/>
  <c r="AW2" i="1" s="1"/>
  <c r="AX2" i="1" s="1"/>
  <c r="AW6" i="1"/>
  <c r="AX6" i="1" s="1"/>
  <c r="AN7" i="1"/>
  <c r="AW7" i="1" s="1"/>
  <c r="AX7" i="1" s="1"/>
  <c r="AN3" i="1"/>
  <c r="AW3" i="1" s="1"/>
  <c r="AX3" i="1" s="1"/>
  <c r="AV4" i="1"/>
  <c r="AW4" i="1" s="1"/>
  <c r="AX4" i="1" s="1"/>
  <c r="AV8" i="1"/>
  <c r="AW8" i="1" s="1"/>
  <c r="AX8" i="1" s="1"/>
  <c r="AV9" i="1"/>
  <c r="AW9" i="1" s="1"/>
  <c r="AX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E1" authorId="0" shapeId="0" xr:uid="{57056F77-0678-4B89-A2A2-1E1283E7409A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G1" authorId="0" shapeId="0" xr:uid="{DEFD6A88-239D-421A-ACC2-A088A1B1D8BE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I1" authorId="0" shapeId="0" xr:uid="{B497EE5E-7C14-401E-B38E-851A3CA6E478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M1" authorId="0" shapeId="0" xr:uid="{EEC04437-AE26-4614-9DAA-CCC2E7D8AFE1}">
      <text>
        <r>
          <rPr>
            <sz val="11"/>
            <rFont val="Calibri"/>
            <family val="2"/>
          </rPr>
          <t>[FOB Cost $ (Value)]*[Duty Rate]</t>
        </r>
      </text>
    </comment>
    <comment ref="AN1" authorId="0" shapeId="0" xr:uid="{8485D6B4-15B3-4BAC-A572-B9AC4B958756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P1" authorId="0" shapeId="0" xr:uid="{907585B2-2F58-455A-9F40-EF397F43B020}">
      <text>
        <r>
          <rPr>
            <sz val="11"/>
            <rFont val="Calibri"/>
            <family val="2"/>
          </rPr>
          <t>[JLA Domestic Price]*[DA %]</t>
        </r>
      </text>
    </comment>
    <comment ref="AR1" authorId="0" shapeId="0" xr:uid="{1609BD3E-D73A-4418-BA59-5CC135C5AD9C}">
      <text>
        <r>
          <rPr>
            <sz val="11"/>
            <rFont val="Calibri"/>
            <family val="2"/>
          </rPr>
          <t>[JLA Domestic Price]*[Royalty %]</t>
        </r>
      </text>
    </comment>
    <comment ref="AU1" authorId="0" shapeId="0" xr:uid="{AA862975-0E70-42C5-B959-55E9B6C5E8BC}">
      <text>
        <r>
          <rPr>
            <sz val="11"/>
            <rFont val="Calibri"/>
            <family val="2"/>
          </rPr>
          <t>[JLA Domestic Price]*[Warehouse Charge %]</t>
        </r>
      </text>
    </comment>
    <comment ref="AV1" authorId="0" shapeId="0" xr:uid="{3C960D0C-2FA1-4C6A-A965-7015CB6606AA}">
      <text>
        <r>
          <rPr>
            <sz val="11"/>
            <rFont val="Calibri"/>
            <family val="2"/>
          </rPr>
          <t>[DA $]+[Royalty $]+[Other Load $]</t>
        </r>
      </text>
    </comment>
    <comment ref="AW1" authorId="0" shapeId="0" xr:uid="{F00A7FB4-F3EF-4047-AE31-838C63EFB64E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D5277572-089F-4B14-8582-5C8BBA909BCA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 xr:uid="{F6BBEBD0-4016-4F1D-8CB9-2CF32DDD88FF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D1" authorId="0" shapeId="0" xr:uid="{CD899C48-FB63-499F-81E9-51BFD39AE98F}">
      <text>
        <r>
          <rPr>
            <sz val="11"/>
            <rFont val="Calibri"/>
            <family val="2"/>
          </rPr>
          <t>[LDP Cost with Load $]*[MOQ]</t>
        </r>
      </text>
    </comment>
    <comment ref="BE1" authorId="0" shapeId="0" xr:uid="{314BC9DD-C78E-4612-A614-C3B155035AB6}">
      <text>
        <r>
          <rPr>
            <sz val="11"/>
            <rFont val="Calibri"/>
            <family val="2"/>
          </rPr>
          <t>[JLA Domestic Price]*[MOQ]</t>
        </r>
      </text>
    </comment>
    <comment ref="BF1" authorId="0" shapeId="0" xr:uid="{C0E34706-9B1A-4883-807A-A38A89D4BAF2}">
      <text>
        <r>
          <rPr>
            <sz val="11"/>
            <rFont val="Calibri"/>
            <family val="2"/>
          </rPr>
          <t>[Suggested Retail price]*[MOQ]</t>
        </r>
      </text>
    </comment>
    <comment ref="BG1" authorId="0" shapeId="0" xr:uid="{E563D34E-1E22-49F1-906B-EFD56C6DC453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<sst xmlns="http://schemas.openxmlformats.org/spreadsheetml/2006/main" count="195" uniqueCount="112">
  <si>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</si>
  <si>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</si>
  <si>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</si>
  <si>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</si>
  <si>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</si>
  <si>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</si>
  <si>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</si>
  <si>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</si>
  <si>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</si>
  <si>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</si>
  <si>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</si>
  <si>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</si>
  <si>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</si>
  <si>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</si>
  <si>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</si>
  <si>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</si>
  <si>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</si>
  <si>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</si>
  <si>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</si>
  <si>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</si>
  <si>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</si>
  <si>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</si>
  <si>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</si>
  <si>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</si>
  <si>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</si>
  <si>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</si>
  <si>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</si>
  <si>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</si>
  <si>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</si>
  <si>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</si>
  <si>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</si>
  <si>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</si>
  <si>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</si>
  <si>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</si>
  <si>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</si>
  <si>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Original Duty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</si>
  <si>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</si>
  <si>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</si>
  <si>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</si>
  <si>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</si>
  <si>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</si>
  <si>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</si>
  <si>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</si>
  <si>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</si>
  <si>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</si>
  <si>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</si>
  <si>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</si>
  <si>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</si>
  <si>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</si>
  <si>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</si>
  <si>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</si>
  <si>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</si>
  <si>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</si>
  <si>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</si>
  <si>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</si>
  <si>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</si>
  <si>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</si>
  <si>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</si>
  <si>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</si>
  <si>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</si>
  <si>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</si>
  <si>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</si>
  <si>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</si>
  <si>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Bath Accessories</t>
  </si>
  <si>
    <t>Piece</t>
  </si>
  <si>
    <t>Normal</t>
  </si>
  <si>
    <t>8424.89.9000</t>
  </si>
  <si>
    <t xml:space="preserve">3924.10.4000 </t>
  </si>
  <si>
    <t>8x8x10"</t>
  </si>
  <si>
    <t>5x5x12"</t>
  </si>
  <si>
    <t>9.5x5.5x1"</t>
  </si>
  <si>
    <t>toothbrush holder</t>
  </si>
  <si>
    <t>tumbler</t>
  </si>
  <si>
    <t>soap dish</t>
  </si>
  <si>
    <t>cotton jar</t>
  </si>
  <si>
    <t>tray</t>
  </si>
  <si>
    <t>waste bin</t>
  </si>
  <si>
    <t>toilet brush holder</t>
  </si>
  <si>
    <t>4x4x15.1"</t>
  </si>
  <si>
    <t>towel bar</t>
  </si>
  <si>
    <t>N Natori</t>
  </si>
  <si>
    <t>N Natori 5%</t>
  </si>
  <si>
    <t>Grady</t>
  </si>
  <si>
    <t>Resin Sand lotion dispenser</t>
    <phoneticPr fontId="2" type="noConversion"/>
  </si>
  <si>
    <t>Resin Sand</t>
  </si>
  <si>
    <t>lotion dispenser</t>
    <phoneticPr fontId="2" type="noConversion"/>
  </si>
  <si>
    <t>2.87x2.87x7.85"</t>
  </si>
  <si>
    <t>grey</t>
    <phoneticPr fontId="2" type="noConversion"/>
  </si>
  <si>
    <t>NN71-0342</t>
  </si>
  <si>
    <t xml:space="preserve">2 LP+1 TB+1 SD+1 TBH+1 CJ+1 TR+1 WB+1 toilet brush+1pc TT, directly into the master carton </t>
  </si>
  <si>
    <t xml:space="preserve">Resin Sand toothbrush holder </t>
  </si>
  <si>
    <t>4.3x2.55x4.3"</t>
  </si>
  <si>
    <t>NN71-0343</t>
  </si>
  <si>
    <t>ok</t>
  </si>
  <si>
    <t xml:space="preserve">Resin Sand tumbler </t>
  </si>
  <si>
    <t>2.87x2.87x4.3"</t>
  </si>
  <si>
    <t>NN71-0344</t>
  </si>
  <si>
    <t xml:space="preserve">Resin Sand soap dish </t>
  </si>
  <si>
    <t>5.37x3.9x1"</t>
  </si>
  <si>
    <t>NN71-0345</t>
  </si>
  <si>
    <t xml:space="preserve">Resin Sand cotton jar </t>
  </si>
  <si>
    <t>3.96x3.96x4.5"</t>
  </si>
  <si>
    <t>NN71-0346</t>
  </si>
  <si>
    <t xml:space="preserve">Resin Sand tray </t>
  </si>
  <si>
    <t>NN71-0347</t>
  </si>
  <si>
    <t xml:space="preserve">Resin Sand waste bin </t>
  </si>
  <si>
    <t>NN71-0348</t>
  </si>
  <si>
    <t>Resin Sand toilet brush holder</t>
  </si>
  <si>
    <t>NN71-0349</t>
  </si>
  <si>
    <t>Resin Sand towel bar</t>
  </si>
  <si>
    <t>NN71-0350</t>
  </si>
  <si>
    <t>lotion dispenser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</si>
</sst>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&quot;$&quot;#,##0.00"/>
    <numFmt numFmtId="177" formatCode="0.0"/>
    <numFmt numFmtId="178" formatCode="0.000"/>
    <numFmt numFmtId="179" formatCode="[$$-409]#,##0.00;\-[$$-409]#,##0.00"/>
    <numFmt numFmtId="180" formatCode="0.0_);[Red]\(0.0\)"/>
    <numFmt numFmtId="181" formatCode="0.0%"/>
    <numFmt numFmtId="182" formatCode="[$-409]d/mmm;@"/>
    <numFmt numFmtId="183" formatCode="[$$-409]#,##0.000000"/>
    <numFmt numFmtId="184" formatCode="0.00000"/>
    <numFmt numFmtId="185" formatCode="0.000_ "/>
  </numFmts>
  <fonts count="15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b/>
      <sz val="11"/>
      <color rgb="FFFF0000"/>
      <name val="Calibri"/>
      <family val="2"/>
    </font>
    <font>
      <sz val="11"/>
      <color theme="1"/>
      <name val="Aptos"/>
      <family val="2"/>
    </font>
    <font>
      <sz val="11"/>
      <color indexed="8"/>
      <name val="Calibri"/>
      <family val="2"/>
    </font>
    <font>
      <sz val="11"/>
      <name val="Aptos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1F0C8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0" fontId="1" fillId="0" borderId="0"/>
    <xf numFmtId="0" fontId="5" fillId="0" borderId="0"/>
    <xf numFmtId="9" fontId="1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179" fontId="5" fillId="0" borderId="0"/>
    <xf numFmtId="179" fontId="5" fillId="0" borderId="0"/>
    <xf numFmtId="43" fontId="1" fillId="0" borderId="0" applyFont="0" applyFill="0" applyBorder="0" applyAlignment="0" applyProtection="0">
      <alignment vertical="center"/>
    </xf>
    <xf numFmtId="0" fontId="13" fillId="10" borderId="0">
      <alignment horizontal="center" vertical="center"/>
    </xf>
    <xf numFmtId="0" fontId="8" fillId="0" borderId="0"/>
    <xf numFmtId="44" fontId="8" fillId="0" borderId="0" applyFont="0" applyFill="0" applyBorder="0" applyAlignment="0" applyProtection="0"/>
    <xf numFmtId="182" fontId="8" fillId="0" borderId="0"/>
    <xf numFmtId="182" fontId="5" fillId="0" borderId="0" applyProtection="0"/>
    <xf numFmtId="183" fontId="5" fillId="0" borderId="0"/>
    <xf numFmtId="179" fontId="8" fillId="0" borderId="0"/>
    <xf numFmtId="0" fontId="5" fillId="0" borderId="0"/>
    <xf numFmtId="183" fontId="5" fillId="0" borderId="0"/>
    <xf numFmtId="179" fontId="8" fillId="0" borderId="0"/>
    <xf numFmtId="185" fontId="5" fillId="0" borderId="0" applyProtection="0"/>
    <xf numFmtId="9" fontId="1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4" borderId="1" xfId="1" applyFont="1" applyFill="1" applyBorder="1" applyAlignment="1">
      <alignment horizontal="center" wrapText="1"/>
    </xf>
    <xf numFmtId="176" fontId="3" fillId="5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77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78" fontId="6" fillId="0" borderId="1" xfId="2" applyNumberFormat="1" applyFont="1" applyBorder="1" applyAlignment="1">
      <alignment wrapText="1"/>
    </xf>
    <xf numFmtId="2" fontId="7" fillId="0" borderId="1" xfId="2" applyNumberFormat="1" applyFont="1" applyBorder="1" applyAlignment="1">
      <alignment wrapText="1"/>
    </xf>
    <xf numFmtId="1" fontId="6" fillId="0" borderId="1" xfId="2" applyNumberFormat="1" applyFont="1" applyBorder="1" applyAlignment="1">
      <alignment wrapText="1"/>
    </xf>
    <xf numFmtId="176" fontId="6" fillId="0" borderId="1" xfId="2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6" fontId="6" fillId="4" borderId="1" xfId="2" applyNumberFormat="1" applyFont="1" applyFill="1" applyBorder="1" applyAlignment="1">
      <alignment wrapText="1"/>
    </xf>
    <xf numFmtId="176" fontId="7" fillId="0" borderId="1" xfId="2" applyNumberFormat="1" applyFont="1" applyBorder="1" applyAlignment="1">
      <alignment wrapText="1"/>
    </xf>
    <xf numFmtId="176" fontId="6" fillId="2" borderId="1" xfId="2" applyNumberFormat="1" applyFont="1" applyFill="1" applyBorder="1" applyAlignment="1">
      <alignment wrapText="1"/>
    </xf>
    <xf numFmtId="10" fontId="6" fillId="2" borderId="1" xfId="2" applyNumberFormat="1" applyFont="1" applyFill="1" applyBorder="1" applyAlignment="1">
      <alignment wrapText="1"/>
    </xf>
    <xf numFmtId="176" fontId="7" fillId="6" borderId="1" xfId="2" applyNumberFormat="1" applyFont="1" applyFill="1" applyBorder="1" applyAlignment="1">
      <alignment horizontal="center" wrapText="1"/>
    </xf>
    <xf numFmtId="176" fontId="3" fillId="2" borderId="1" xfId="0" applyNumberFormat="1" applyFont="1" applyFill="1" applyBorder="1" applyAlignment="1">
      <alignment horizontal="center" wrapText="1"/>
    </xf>
    <xf numFmtId="176" fontId="7" fillId="2" borderId="1" xfId="2" applyNumberFormat="1" applyFont="1" applyFill="1" applyBorder="1" applyAlignment="1">
      <alignment wrapText="1"/>
    </xf>
    <xf numFmtId="2" fontId="6" fillId="0" borderId="1" xfId="2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1" fillId="0" borderId="1" xfId="1" applyBorder="1" applyAlignment="1">
      <alignment horizontal="left" vertical="center" wrapText="1"/>
    </xf>
    <xf numFmtId="0" fontId="0" fillId="0" borderId="1" xfId="0" applyBorder="1"/>
    <xf numFmtId="2" fontId="0" fillId="0" borderId="1" xfId="0" applyNumberFormat="1" applyBorder="1" applyAlignment="1">
      <alignment wrapText="1"/>
    </xf>
    <xf numFmtId="0" fontId="1" fillId="0" borderId="1" xfId="1" applyBorder="1" applyAlignment="1">
      <alignment horizontal="center" vertical="center"/>
    </xf>
    <xf numFmtId="178" fontId="0" fillId="7" borderId="1" xfId="0" applyNumberFormat="1" applyFill="1" applyBorder="1"/>
    <xf numFmtId="2" fontId="0" fillId="0" borderId="1" xfId="0" applyNumberFormat="1" applyBorder="1"/>
    <xf numFmtId="1" fontId="0" fillId="7" borderId="1" xfId="0" applyNumberFormat="1" applyFill="1" applyBorder="1"/>
    <xf numFmtId="3" fontId="0" fillId="0" borderId="1" xfId="0" applyNumberFormat="1" applyBorder="1"/>
    <xf numFmtId="176" fontId="0" fillId="7" borderId="1" xfId="0" applyNumberFormat="1" applyFill="1" applyBorder="1"/>
    <xf numFmtId="180" fontId="10" fillId="0" borderId="1" xfId="0" applyNumberFormat="1" applyFont="1" applyBorder="1"/>
    <xf numFmtId="181" fontId="12" fillId="0" borderId="1" xfId="3" applyNumberFormat="1" applyFont="1" applyFill="1" applyBorder="1" applyAlignment="1">
      <alignment horizontal="center" vertical="center" wrapText="1"/>
    </xf>
    <xf numFmtId="10" fontId="0" fillId="0" borderId="1" xfId="0" applyNumberFormat="1" applyBorder="1"/>
    <xf numFmtId="10" fontId="0" fillId="0" borderId="1" xfId="0" applyNumberFormat="1" applyBorder="1" applyAlignment="1">
      <alignment wrapText="1"/>
    </xf>
    <xf numFmtId="176" fontId="0" fillId="0" borderId="1" xfId="0" applyNumberFormat="1" applyBorder="1" applyAlignment="1">
      <alignment wrapText="1"/>
    </xf>
    <xf numFmtId="10" fontId="0" fillId="7" borderId="1" xfId="4" applyNumberFormat="1" applyFont="1" applyFill="1" applyBorder="1" applyAlignment="1"/>
    <xf numFmtId="0" fontId="1" fillId="0" borderId="1" xfId="1" applyBorder="1" applyAlignment="1">
      <alignment horizontal="left" vertical="center"/>
    </xf>
    <xf numFmtId="2" fontId="0" fillId="7" borderId="1" xfId="0" applyNumberFormat="1" applyFill="1" applyBorder="1"/>
    <xf numFmtId="0" fontId="10" fillId="0" borderId="1" xfId="0" applyFont="1" applyBorder="1" applyAlignment="1">
      <alignment horizontal="left"/>
    </xf>
    <xf numFmtId="176" fontId="3" fillId="4" borderId="1" xfId="0" applyNumberFormat="1" applyFont="1" applyFill="1" applyBorder="1" applyAlignment="1">
      <alignment horizontal="center" wrapText="1"/>
    </xf>
    <xf numFmtId="176" fontId="3" fillId="0" borderId="0" xfId="0" applyNumberFormat="1" applyFont="1" applyAlignment="1">
      <alignment wrapText="1"/>
    </xf>
    <xf numFmtId="2" fontId="1" fillId="0" borderId="1" xfId="1" applyNumberFormat="1" applyBorder="1" applyAlignment="1">
      <alignment horizontal="left" vertical="center" wrapText="1"/>
    </xf>
    <xf numFmtId="184" fontId="0" fillId="7" borderId="1" xfId="0" applyNumberFormat="1" applyFill="1" applyBorder="1"/>
    <xf numFmtId="0" fontId="0" fillId="9" borderId="0" xfId="0" applyFill="1" applyAlignment="1">
      <alignment wrapText="1"/>
    </xf>
    <xf numFmtId="0" fontId="1" fillId="11" borderId="1" xfId="1" applyFill="1" applyBorder="1" applyAlignment="1">
      <alignment vertical="center" wrapText="1"/>
    </xf>
    <xf numFmtId="0" fontId="1" fillId="0" borderId="1" xfId="1" applyBorder="1" applyAlignment="1">
      <alignment vertical="center" wrapText="1"/>
    </xf>
    <xf numFmtId="0" fontId="1" fillId="4" borderId="1" xfId="1" applyFill="1" applyBorder="1" applyAlignment="1">
      <alignment vertical="center" wrapText="1"/>
    </xf>
    <xf numFmtId="0" fontId="1" fillId="4" borderId="2" xfId="0" applyFont="1" applyFill="1" applyBorder="1" applyAlignment="1">
      <alignment horizontal="center" vertical="center"/>
    </xf>
    <xf numFmtId="0" fontId="0" fillId="8" borderId="1" xfId="0" applyFill="1" applyBorder="1" applyAlignment="1">
      <alignment wrapText="1"/>
    </xf>
    <xf numFmtId="176" fontId="14" fillId="8" borderId="1" xfId="0" applyNumberFormat="1" applyFont="1" applyFill="1" applyBorder="1" applyAlignment="1">
      <alignment horizontal="center" wrapText="1"/>
    </xf>
    <xf numFmtId="176" fontId="9" fillId="12" borderId="1" xfId="0" applyNumberFormat="1" applyFont="1" applyFill="1" applyBorder="1" applyAlignment="1">
      <alignment horizontal="center" wrapText="1"/>
    </xf>
    <xf numFmtId="176" fontId="14" fillId="4" borderId="1" xfId="0" applyNumberFormat="1" applyFont="1" applyFill="1" applyBorder="1" applyAlignment="1">
      <alignment horizontal="center" wrapText="1"/>
    </xf>
    <xf numFmtId="176" fontId="3" fillId="12" borderId="1" xfId="0" applyNumberFormat="1" applyFont="1" applyFill="1" applyBorder="1" applyAlignment="1">
      <alignment horizontal="center"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horizontal="center"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6" fontId="3" fillId="0" borderId="0" xfId="0" applyNumberFormat="1" applyFont="1" applyAlignment="1">
      <alignment horizontal="center" wrapText="1"/>
    </xf>
    <xf numFmtId="0" fontId="1" fillId="0" borderId="1" xfId="1" applyBorder="1" applyAlignment="1">
      <alignment horizontal="left" vertical="center" wrapText="1"/>
    </xf>
    <xf numFmtId="2" fontId="1" fillId="0" borderId="1" xfId="1" applyNumberFormat="1" applyBorder="1" applyAlignment="1">
      <alignment horizontal="center" vertical="center" wrapText="1"/>
    </xf>
  </cellXfs>
  <cellStyles count="20">
    <cellStyle name="_ET_STYLE_NoName_00_ 2 2 2" xfId="6" xr:uid="{1CFBC96F-1B51-4D48-9CA1-486CB71E99BF}"/>
    <cellStyle name="_ET_STYLE_NoName_00_ 2 2 2 2" xfId="16" xr:uid="{D52331F7-C193-42B3-A024-7EAC5C5A4BA6}"/>
    <cellStyle name="_ET_STYLE_NoName_00__JLA BBB quotation sheet -9.13 3" xfId="18" xr:uid="{8CB8E01C-00DA-4659-B714-141F8476B2EB}"/>
    <cellStyle name="_ET_STYLE_NoName_00__JLA BBB quotation sheet -9.13 8" xfId="12" xr:uid="{5DDCE3C7-7340-45A8-BCBF-B40BEDE120D6}"/>
    <cellStyle name="Comma 2" xfId="7" xr:uid="{CFA1F466-D5F4-491F-BB23-C715545704B2}"/>
    <cellStyle name="Currency_BBB Fall 11 Bath Coordinates Commitment Sheet070511 2" xfId="10" xr:uid="{7FFA8656-6358-4703-A9B8-312CCFA250B6}"/>
    <cellStyle name="Normal 2" xfId="1" xr:uid="{2490C93F-A8A5-4F86-9026-76076FDCB3A2}"/>
    <cellStyle name="Normal 2 18 2" xfId="2" xr:uid="{4FA2C4FB-2219-4386-B989-9CA99A5FF213}"/>
    <cellStyle name="Normal 2 42" xfId="9" xr:uid="{38E660EE-0E75-4C17-B4C9-15F5F75BA715}"/>
    <cellStyle name="Percent 2" xfId="4" xr:uid="{4C64E367-5838-4FFF-8BA8-5227CBAB8403}"/>
    <cellStyle name="Percent 2 2 2 52" xfId="3" xr:uid="{5C20C624-8EA9-4F42-BEFB-5B778C68E49A}"/>
    <cellStyle name="Percent 5" xfId="19" xr:uid="{21F998FD-4D9C-4C5B-80BD-D0237AE0794E}"/>
    <cellStyle name="S0" xfId="8" xr:uid="{8987EC00-8F07-4D2F-A57F-8D192C7120B8}"/>
    <cellStyle name="常规" xfId="0" builtinId="0"/>
    <cellStyle name="常规 3 2 2" xfId="11" xr:uid="{27FAE62F-907E-416D-8056-0F7E783F530D}"/>
    <cellStyle name="常规 6 2" xfId="14" xr:uid="{34C3542B-F598-40DF-BFB4-A2A82A793D1D}"/>
    <cellStyle name="常规 6 2 3" xfId="17" xr:uid="{6D751FED-5D5B-4267-A3A3-495C70C4DD4A}"/>
    <cellStyle name="样式 1 2" xfId="15" xr:uid="{78DD40AB-76FC-4B2F-8D6F-428948590996}"/>
    <cellStyle name="样式 1 4" xfId="5" xr:uid="{11A29EEB-5940-4408-A198-37EF17C0B65A}"/>
    <cellStyle name="样式 1 4 2" xfId="13" xr:uid="{881AED92-A696-48E2-900F-5F361E0110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13416</xdr:colOff>
      <xdr:row>3</xdr:row>
      <xdr:rowOff>26831</xdr:rowOff>
    </xdr:from>
    <xdr:to>
      <xdr:col>1</xdr:col>
      <xdr:colOff>1635263</xdr:colOff>
      <xdr:row>6</xdr:row>
      <xdr:rowOff>175594</xdr:rowOff>
    </xdr:to>
    <xdr:pic>
      <xdr:nvPicPr>
        <xdr:cNvPr id="64" name="图片 5">
          <a:extLst>
            <a:ext uri="{FF2B5EF4-FFF2-40B4-BE49-F238E27FC236}">
              <a16:creationId xmlns:a16="http://schemas.microsoft.com/office/drawing/2014/main" id="{FC277C7B-DE2E-4F55-A0C3-90B9AEC99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4616" y="39460331"/>
          <a:ext cx="1621847" cy="1069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E3ECB-9DD3-4DAA-AFB1-C47671D404D4}">
  <dimension ref="A1:BO10"/>
  <sheetViews>
    <sheetView tabSelected="1" topLeftCell="AJ1" zoomScale="71" zoomScaleNormal="71" workbookViewId="0">
      <selection activeCell="AZ15" sqref="AZ15"/>
    </sheetView>
  </sheetViews>
  <sheetFormatPr defaultColWidth="9.1796875" defaultRowHeight="14.5" x14ac:dyDescent="0.35"/>
  <cols>
    <col min="1" max="1" width="10.1796875" style="1" customWidth="1"/>
    <col min="2" max="2" width="26.1796875" style="2" customWidth="1"/>
    <col min="3" max="3" width="8.453125" style="2" hidden="1" customWidth="1"/>
    <col min="4" max="4" width="19.81640625" style="2" customWidth="1"/>
    <col min="5" max="5" width="18.453125" style="2" customWidth="1"/>
    <col min="6" max="6" width="17.26953125" style="2" customWidth="1"/>
    <col min="7" max="7" width="15.81640625" style="2" customWidth="1"/>
    <col min="8" max="8" width="47.81640625" style="2" customWidth="1"/>
    <col min="9" max="9" width="16.54296875" style="2" customWidth="1"/>
    <col min="10" max="10" width="18.453125" style="2" customWidth="1"/>
    <col min="11" max="11" width="14.54296875" style="3" customWidth="1"/>
    <col min="12" max="12" width="12.26953125" style="2" customWidth="1"/>
    <col min="13" max="13" width="11.26953125" style="2" customWidth="1"/>
    <col min="14" max="14" width="6.1796875" style="2" hidden="1" customWidth="1"/>
    <col min="15" max="15" width="8.54296875" style="2" hidden="1" customWidth="1"/>
    <col min="16" max="16" width="15" style="2" customWidth="1"/>
    <col min="17" max="17" width="20.81640625" style="2" customWidth="1"/>
    <col min="18" max="19" width="8.81640625" style="2" customWidth="1"/>
    <col min="20" max="20" width="8.54296875" style="52" customWidth="1"/>
    <col min="21" max="21" width="9.453125" style="2" customWidth="1"/>
    <col min="22" max="22" width="15.54296875" style="2" customWidth="1"/>
    <col min="23" max="23" width="8.1796875" style="65" customWidth="1"/>
    <col min="24" max="24" width="8.7265625" style="65" customWidth="1"/>
    <col min="25" max="25" width="8.54296875" style="65" customWidth="1"/>
    <col min="26" max="26" width="8.1796875" style="65" customWidth="1"/>
    <col min="27" max="27" width="8.7265625" style="65" customWidth="1"/>
    <col min="28" max="28" width="7.1796875" style="65" customWidth="1"/>
    <col min="29" max="29" width="9" style="66" customWidth="1"/>
    <col min="30" max="30" width="6.26953125" style="67" customWidth="1"/>
    <col min="31" max="31" width="14" style="68" customWidth="1"/>
    <col min="32" max="32" width="10" style="66" customWidth="1"/>
    <col min="33" max="33" width="9.81640625" style="69" customWidth="1"/>
    <col min="34" max="34" width="11.54296875" style="2" customWidth="1"/>
    <col min="35" max="35" width="8.81640625" style="4" customWidth="1"/>
    <col min="36" max="36" width="13.54296875" style="2" customWidth="1"/>
    <col min="37" max="37" width="9.81640625" style="2" customWidth="1"/>
    <col min="38" max="38" width="8.453125" style="5" customWidth="1"/>
    <col min="39" max="39" width="9" style="4" customWidth="1"/>
    <col min="40" max="40" width="8.453125" style="4" customWidth="1"/>
    <col min="41" max="41" width="7.81640625" style="5" customWidth="1"/>
    <col min="42" max="42" width="10.54296875" style="4" customWidth="1"/>
    <col min="43" max="43" width="8.1796875" style="5" customWidth="1"/>
    <col min="44" max="45" width="9.26953125" style="4" customWidth="1"/>
    <col min="46" max="46" width="11.54296875" style="5" customWidth="1"/>
    <col min="47" max="47" width="10.81640625" style="4" customWidth="1"/>
    <col min="48" max="48" width="7.81640625" style="4" customWidth="1"/>
    <col min="49" max="49" width="9.54296875" style="4" customWidth="1"/>
    <col min="50" max="50" width="11.7265625" style="4" customWidth="1"/>
    <col min="51" max="51" width="12.26953125" style="70" customWidth="1"/>
    <col min="52" max="53" width="12.26953125" style="2" customWidth="1"/>
    <col min="54" max="54" width="12.26953125" style="4" customWidth="1"/>
    <col min="55" max="55" width="9.1796875" style="2"/>
    <col min="56" max="56" width="19" style="4" customWidth="1"/>
    <col min="57" max="57" width="20.81640625" style="4" customWidth="1"/>
    <col min="58" max="58" width="11.81640625" style="4" hidden="1" customWidth="1"/>
    <col min="59" max="59" width="9.1796875" style="2"/>
    <col min="60" max="61" width="0" style="2" hidden="1" customWidth="1"/>
    <col min="62" max="62" width="17.26953125" style="2" customWidth="1"/>
    <col min="63" max="63" width="11.54296875" style="2" customWidth="1"/>
    <col min="64" max="64" width="9.1796875" style="2"/>
    <col min="65" max="65" width="16.453125" style="2" customWidth="1"/>
    <col min="66" max="66" width="9.1796875" style="2"/>
    <col min="67" max="67" width="11.54296875" style="2" bestFit="1" customWidth="1"/>
    <col min="68" max="68" width="9.1796875" style="2"/>
    <col min="69" max="69" width="20.81640625" style="2" customWidth="1"/>
    <col min="70" max="16384" width="9.1796875" style="2"/>
  </cols>
  <sheetData>
    <row r="1" spans="1:67" ht="68.150000000000006" customHeight="1" x14ac:dyDescent="0.35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1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11" t="s">
        <v>17</v>
      </c>
      <c r="S1" s="11"/>
      <c r="T1" s="12" t="s">
        <v>18</v>
      </c>
      <c r="U1" s="13" t="s">
        <v>19</v>
      </c>
      <c r="V1" s="6" t="s">
        <v>20</v>
      </c>
      <c r="W1" s="14" t="s">
        <v>21</v>
      </c>
      <c r="X1" s="14" t="s">
        <v>22</v>
      </c>
      <c r="Y1" s="14" t="s">
        <v>23</v>
      </c>
      <c r="Z1" s="14" t="s">
        <v>24</v>
      </c>
      <c r="AA1" s="14" t="s">
        <v>25</v>
      </c>
      <c r="AB1" s="14" t="s">
        <v>26</v>
      </c>
      <c r="AC1" s="15" t="s">
        <v>27</v>
      </c>
      <c r="AD1" s="16" t="s">
        <v>28</v>
      </c>
      <c r="AE1" s="17" t="s">
        <v>29</v>
      </c>
      <c r="AF1" s="18" t="s">
        <v>30</v>
      </c>
      <c r="AG1" s="19" t="s">
        <v>31</v>
      </c>
      <c r="AH1" s="6" t="s">
        <v>32</v>
      </c>
      <c r="AI1" s="20" t="s">
        <v>33</v>
      </c>
      <c r="AJ1" s="6" t="s">
        <v>34</v>
      </c>
      <c r="AK1" s="6" t="s">
        <v>35</v>
      </c>
      <c r="AL1" s="21" t="s">
        <v>36</v>
      </c>
      <c r="AM1" s="22" t="s">
        <v>37</v>
      </c>
      <c r="AN1" s="20" t="s">
        <v>38</v>
      </c>
      <c r="AO1" s="21" t="s">
        <v>39</v>
      </c>
      <c r="AP1" s="20" t="s">
        <v>40</v>
      </c>
      <c r="AQ1" s="21" t="s">
        <v>41</v>
      </c>
      <c r="AR1" s="20" t="s">
        <v>42</v>
      </c>
      <c r="AS1" s="23" t="s">
        <v>43</v>
      </c>
      <c r="AT1" s="21" t="s">
        <v>44</v>
      </c>
      <c r="AU1" s="20" t="s">
        <v>45</v>
      </c>
      <c r="AV1" s="20" t="s">
        <v>46</v>
      </c>
      <c r="AW1" s="24" t="s">
        <v>47</v>
      </c>
      <c r="AX1" s="25" t="s">
        <v>48</v>
      </c>
      <c r="AY1" s="26" t="s">
        <v>49</v>
      </c>
      <c r="AZ1" s="27" t="s">
        <v>50</v>
      </c>
      <c r="BA1" s="25" t="s">
        <v>51</v>
      </c>
      <c r="BB1" s="28" t="s">
        <v>52</v>
      </c>
      <c r="BC1" s="6" t="s">
        <v>53</v>
      </c>
      <c r="BD1" s="20" t="s">
        <v>54</v>
      </c>
      <c r="BE1" s="20" t="s">
        <v>55</v>
      </c>
      <c r="BF1" s="20" t="s">
        <v>56</v>
      </c>
      <c r="BG1" s="29" t="s">
        <v>57</v>
      </c>
      <c r="BH1" s="30" t="s">
        <v>58</v>
      </c>
      <c r="BI1" s="30" t="s">
        <v>59</v>
      </c>
      <c r="BJ1" s="30" t="s">
        <v>60</v>
      </c>
      <c r="BK1" s="30" t="s">
        <v>61</v>
      </c>
      <c r="BL1" s="30" t="s">
        <v>62</v>
      </c>
    </row>
    <row r="2" spans="1:67" ht="20.5" customHeight="1" x14ac:dyDescent="0.35">
      <c r="A2" s="31">
        <v>407</v>
      </c>
      <c r="B2" s="32"/>
      <c r="C2" s="55"/>
      <c r="D2" s="33" t="s">
        <v>80</v>
      </c>
      <c r="E2" s="34" t="s">
        <v>81</v>
      </c>
      <c r="F2" s="34" t="s">
        <v>63</v>
      </c>
      <c r="G2" s="56" t="s">
        <v>82</v>
      </c>
      <c r="H2" s="33" t="s">
        <v>83</v>
      </c>
      <c r="I2" s="33" t="s">
        <v>111</v>
      </c>
      <c r="J2" s="57" t="s">
        <v>84</v>
      </c>
      <c r="K2" s="33" t="s">
        <v>85</v>
      </c>
      <c r="L2" s="33" t="s">
        <v>86</v>
      </c>
      <c r="M2" s="58" t="s">
        <v>87</v>
      </c>
      <c r="N2" s="32"/>
      <c r="O2" s="32"/>
      <c r="P2" s="59" t="s">
        <v>88</v>
      </c>
      <c r="Q2" s="60"/>
      <c r="R2" s="34" t="s">
        <v>64</v>
      </c>
      <c r="S2" s="34"/>
      <c r="T2" s="51">
        <v>2.1800000000000002</v>
      </c>
      <c r="U2" s="34" t="s">
        <v>65</v>
      </c>
      <c r="V2" s="71" t="s">
        <v>89</v>
      </c>
      <c r="W2" s="72">
        <v>41</v>
      </c>
      <c r="X2" s="72">
        <v>26</v>
      </c>
      <c r="Y2" s="72">
        <v>47</v>
      </c>
      <c r="Z2" s="53">
        <v>15</v>
      </c>
      <c r="AA2" s="53">
        <v>8</v>
      </c>
      <c r="AB2" s="53">
        <v>20</v>
      </c>
      <c r="AC2" s="35">
        <v>10</v>
      </c>
      <c r="AD2" s="36">
        <v>2</v>
      </c>
      <c r="AE2" s="37">
        <f t="shared" ref="AE2:AE10" si="0">IF(Z2="","",Z2*AA2*AB2/1000000)</f>
        <v>2.3999999999999998E-3</v>
      </c>
      <c r="AF2" s="38">
        <v>63</v>
      </c>
      <c r="AG2" s="39">
        <f t="shared" ref="AG2:AG10" si="1">IF(AD2="","",AF2/AE2*AD2)</f>
        <v>52500.000000000007</v>
      </c>
      <c r="AH2" s="40">
        <v>2200</v>
      </c>
      <c r="AI2" s="41">
        <f t="shared" ref="AI2:AI10" si="2">IF(ISERROR(AH2/AG2),"",AH2/AG2)</f>
        <v>4.1904761904761896E-2</v>
      </c>
      <c r="AJ2" s="42" t="s">
        <v>66</v>
      </c>
      <c r="AK2" s="43">
        <v>1.7999999999999999E-2</v>
      </c>
      <c r="AL2" s="45">
        <f>AK2+30%</f>
        <v>0.318</v>
      </c>
      <c r="AM2" s="41">
        <f t="shared" ref="AM2:AM10" si="3">IF(ISERROR(T2*AL2),"",T2*AL2)</f>
        <v>0.69324000000000008</v>
      </c>
      <c r="AN2" s="41">
        <f t="shared" ref="AN2:AN10" si="4">IF(ISERROR(T2+AI2+AM2),"",T2+AI2+AM2)</f>
        <v>2.9151447619047621</v>
      </c>
      <c r="AO2" s="44">
        <v>0</v>
      </c>
      <c r="AP2" s="41">
        <f t="shared" ref="AP2:AP10" si="5">IF(ISERROR(AY2*AO2),"",AY2*AO2)</f>
        <v>0</v>
      </c>
      <c r="AQ2" s="45">
        <v>0.05</v>
      </c>
      <c r="AR2" s="41">
        <f t="shared" ref="AR2:AR10" si="6">IF(ISERROR(AY2*AQ2),"",AY2*AQ2)</f>
        <v>0.26250000000000001</v>
      </c>
      <c r="AS2" s="46">
        <v>0</v>
      </c>
      <c r="AT2" s="45">
        <v>0</v>
      </c>
      <c r="AU2" s="46">
        <v>0</v>
      </c>
      <c r="AV2" s="41">
        <f t="shared" ref="AV2:AV10" si="7">IF(ISERROR(AP2+AR2+AU2),"",AP2+AR2+AU2)</f>
        <v>0.26250000000000001</v>
      </c>
      <c r="AW2" s="41">
        <f t="shared" ref="AW2:AW10" si="8">IF(ISERROR(AN2+AV2),"",AN2+AV2)</f>
        <v>3.1776447619047623</v>
      </c>
      <c r="AX2" s="47">
        <f t="shared" ref="AX2:AX10" si="9">IF(ISERROR((AY2-AW2)/AY2),"",(AY2-AW2)/AY2)</f>
        <v>0.39473433106575956</v>
      </c>
      <c r="AY2" s="61">
        <v>5.25</v>
      </c>
      <c r="AZ2" s="61"/>
      <c r="BA2" s="62">
        <v>5.25</v>
      </c>
      <c r="BB2" s="62">
        <v>5.35</v>
      </c>
      <c r="BC2" s="48">
        <v>1000</v>
      </c>
      <c r="BD2" s="47">
        <f t="shared" ref="BD2:BD10" si="10">IF(ISERROR((BC2-AY2)/BC2),"",(BC2-AY2)/BC2)</f>
        <v>0.99475000000000002</v>
      </c>
      <c r="BE2" s="46"/>
      <c r="BF2" s="48">
        <v>1000</v>
      </c>
      <c r="BG2" s="41"/>
      <c r="BH2" s="41"/>
      <c r="BI2" s="41"/>
      <c r="BJ2" s="49"/>
      <c r="BK2" s="32"/>
      <c r="BL2" s="32"/>
      <c r="BM2" s="48"/>
      <c r="BN2" s="34"/>
      <c r="BO2" s="48"/>
    </row>
    <row r="3" spans="1:67" ht="29" x14ac:dyDescent="0.35">
      <c r="A3" s="31">
        <v>408</v>
      </c>
      <c r="B3" s="32"/>
      <c r="D3" s="33" t="s">
        <v>80</v>
      </c>
      <c r="E3" s="34" t="s">
        <v>81</v>
      </c>
      <c r="F3" s="34" t="s">
        <v>63</v>
      </c>
      <c r="G3" s="56" t="s">
        <v>82</v>
      </c>
      <c r="H3" s="33" t="s">
        <v>90</v>
      </c>
      <c r="I3" s="33" t="s">
        <v>71</v>
      </c>
      <c r="J3" s="57" t="s">
        <v>84</v>
      </c>
      <c r="K3" s="33" t="s">
        <v>71</v>
      </c>
      <c r="L3" s="33" t="s">
        <v>91</v>
      </c>
      <c r="M3" s="58" t="s">
        <v>87</v>
      </c>
      <c r="N3" s="32"/>
      <c r="O3" s="32"/>
      <c r="P3" s="59" t="s">
        <v>92</v>
      </c>
      <c r="Q3" s="60"/>
      <c r="R3" s="34" t="s">
        <v>64</v>
      </c>
      <c r="S3" s="34"/>
      <c r="T3" s="51">
        <v>1.53</v>
      </c>
      <c r="U3" s="34" t="s">
        <v>65</v>
      </c>
      <c r="V3" s="71"/>
      <c r="W3" s="72"/>
      <c r="X3" s="72"/>
      <c r="Y3" s="72"/>
      <c r="Z3" s="53">
        <v>11</v>
      </c>
      <c r="AA3" s="53">
        <v>7</v>
      </c>
      <c r="AB3" s="53">
        <v>11</v>
      </c>
      <c r="AC3" s="35">
        <v>10</v>
      </c>
      <c r="AD3" s="36">
        <v>1</v>
      </c>
      <c r="AE3" s="37">
        <f t="shared" si="0"/>
        <v>8.4699999999999999E-4</v>
      </c>
      <c r="AF3" s="38">
        <v>63</v>
      </c>
      <c r="AG3" s="39">
        <f t="shared" si="1"/>
        <v>74380.165289256198</v>
      </c>
      <c r="AH3" s="40">
        <v>2200</v>
      </c>
      <c r="AI3" s="41">
        <f t="shared" si="2"/>
        <v>2.9577777777777779E-2</v>
      </c>
      <c r="AJ3" s="50" t="s">
        <v>67</v>
      </c>
      <c r="AK3" s="43">
        <v>3.4000000000000002E-2</v>
      </c>
      <c r="AL3" s="45">
        <f t="shared" ref="AL3:AL10" si="11">AK3+30%</f>
        <v>0.33399999999999996</v>
      </c>
      <c r="AM3" s="41">
        <f t="shared" si="3"/>
        <v>0.51101999999999992</v>
      </c>
      <c r="AN3" s="41">
        <f t="shared" si="4"/>
        <v>2.0705977777777775</v>
      </c>
      <c r="AO3" s="44">
        <v>0</v>
      </c>
      <c r="AP3" s="41">
        <f t="shared" si="5"/>
        <v>0</v>
      </c>
      <c r="AQ3" s="45">
        <v>0.05</v>
      </c>
      <c r="AR3" s="41">
        <f t="shared" si="6"/>
        <v>0.16500000000000001</v>
      </c>
      <c r="AS3" s="46">
        <v>0</v>
      </c>
      <c r="AT3" s="45">
        <v>0</v>
      </c>
      <c r="AU3" s="46">
        <v>0</v>
      </c>
      <c r="AV3" s="41">
        <f t="shared" si="7"/>
        <v>0.16500000000000001</v>
      </c>
      <c r="AW3" s="41">
        <f t="shared" si="8"/>
        <v>2.2355977777777776</v>
      </c>
      <c r="AX3" s="47">
        <f t="shared" si="9"/>
        <v>0.32254612794612797</v>
      </c>
      <c r="AY3" s="61">
        <v>3.3</v>
      </c>
      <c r="AZ3" s="61"/>
      <c r="BA3" s="62" t="s">
        <v>93</v>
      </c>
      <c r="BB3" s="62">
        <v>3.3</v>
      </c>
      <c r="BC3" s="48">
        <v>500</v>
      </c>
      <c r="BD3" s="47">
        <f t="shared" si="10"/>
        <v>0.99339999999999995</v>
      </c>
      <c r="BE3" s="46"/>
      <c r="BF3" s="48">
        <v>500</v>
      </c>
      <c r="BG3" s="41"/>
      <c r="BH3" s="41"/>
      <c r="BI3" s="41"/>
      <c r="BJ3" s="49"/>
      <c r="BK3" s="32"/>
      <c r="BL3" s="32"/>
      <c r="BM3" s="48"/>
      <c r="BN3" s="34"/>
      <c r="BO3" s="48"/>
    </row>
    <row r="4" spans="1:67" ht="29" x14ac:dyDescent="0.35">
      <c r="A4" s="31">
        <v>409</v>
      </c>
      <c r="B4" s="32"/>
      <c r="D4" s="33" t="s">
        <v>80</v>
      </c>
      <c r="E4" s="34" t="s">
        <v>81</v>
      </c>
      <c r="F4" s="34" t="s">
        <v>63</v>
      </c>
      <c r="G4" s="56" t="s">
        <v>82</v>
      </c>
      <c r="H4" s="33" t="s">
        <v>94</v>
      </c>
      <c r="I4" s="33" t="s">
        <v>72</v>
      </c>
      <c r="J4" s="57" t="s">
        <v>84</v>
      </c>
      <c r="K4" s="33" t="s">
        <v>72</v>
      </c>
      <c r="L4" s="33" t="s">
        <v>95</v>
      </c>
      <c r="M4" s="58" t="s">
        <v>87</v>
      </c>
      <c r="N4" s="32"/>
      <c r="O4" s="32"/>
      <c r="P4" s="59" t="s">
        <v>96</v>
      </c>
      <c r="Q4" s="60"/>
      <c r="R4" s="34" t="s">
        <v>64</v>
      </c>
      <c r="S4" s="34"/>
      <c r="T4" s="51">
        <v>1.45</v>
      </c>
      <c r="U4" s="34" t="s">
        <v>65</v>
      </c>
      <c r="V4" s="71"/>
      <c r="W4" s="72"/>
      <c r="X4" s="72"/>
      <c r="Y4" s="72"/>
      <c r="Z4" s="53">
        <v>8</v>
      </c>
      <c r="AA4" s="53">
        <v>8</v>
      </c>
      <c r="AB4" s="53">
        <v>11</v>
      </c>
      <c r="AC4" s="35">
        <v>10</v>
      </c>
      <c r="AD4" s="36">
        <v>1</v>
      </c>
      <c r="AE4" s="37">
        <f t="shared" si="0"/>
        <v>7.0399999999999998E-4</v>
      </c>
      <c r="AF4" s="38">
        <v>63</v>
      </c>
      <c r="AG4" s="39">
        <f t="shared" si="1"/>
        <v>89488.636363636368</v>
      </c>
      <c r="AH4" s="40">
        <v>2200</v>
      </c>
      <c r="AI4" s="41">
        <f t="shared" si="2"/>
        <v>2.4584126984126983E-2</v>
      </c>
      <c r="AJ4" s="50" t="s">
        <v>67</v>
      </c>
      <c r="AK4" s="43">
        <v>3.4000000000000002E-2</v>
      </c>
      <c r="AL4" s="45">
        <f t="shared" si="11"/>
        <v>0.33399999999999996</v>
      </c>
      <c r="AM4" s="41">
        <f t="shared" si="3"/>
        <v>0.48429999999999995</v>
      </c>
      <c r="AN4" s="41">
        <f t="shared" si="4"/>
        <v>1.9588841269841268</v>
      </c>
      <c r="AO4" s="44">
        <v>0</v>
      </c>
      <c r="AP4" s="41">
        <f t="shared" si="5"/>
        <v>0</v>
      </c>
      <c r="AQ4" s="45">
        <v>0.05</v>
      </c>
      <c r="AR4" s="41">
        <f t="shared" si="6"/>
        <v>0.16000000000000003</v>
      </c>
      <c r="AS4" s="46">
        <v>0</v>
      </c>
      <c r="AT4" s="45">
        <v>0</v>
      </c>
      <c r="AU4" s="46">
        <v>0</v>
      </c>
      <c r="AV4" s="41">
        <f t="shared" si="7"/>
        <v>0.16000000000000003</v>
      </c>
      <c r="AW4" s="41">
        <f t="shared" si="8"/>
        <v>2.1188841269841268</v>
      </c>
      <c r="AX4" s="47">
        <f t="shared" si="9"/>
        <v>0.33784871031746044</v>
      </c>
      <c r="AY4" s="61">
        <v>3.2</v>
      </c>
      <c r="AZ4" s="61"/>
      <c r="BA4" s="62" t="s">
        <v>93</v>
      </c>
      <c r="BB4" s="62">
        <v>3.2</v>
      </c>
      <c r="BC4" s="48">
        <v>500</v>
      </c>
      <c r="BD4" s="47">
        <f t="shared" si="10"/>
        <v>0.99360000000000004</v>
      </c>
      <c r="BE4" s="46"/>
      <c r="BF4" s="48">
        <v>500</v>
      </c>
      <c r="BG4" s="41"/>
      <c r="BH4" s="41"/>
      <c r="BI4" s="41"/>
      <c r="BJ4" s="49"/>
      <c r="BK4" s="32"/>
      <c r="BL4" s="32"/>
      <c r="BM4" s="48"/>
      <c r="BN4" s="34"/>
      <c r="BO4" s="48"/>
    </row>
    <row r="5" spans="1:67" x14ac:dyDescent="0.35">
      <c r="A5" s="31">
        <v>410</v>
      </c>
      <c r="B5" s="32"/>
      <c r="D5" s="33" t="s">
        <v>80</v>
      </c>
      <c r="E5" s="34" t="s">
        <v>81</v>
      </c>
      <c r="F5" s="34" t="s">
        <v>63</v>
      </c>
      <c r="G5" s="56" t="s">
        <v>82</v>
      </c>
      <c r="H5" s="33" t="s">
        <v>97</v>
      </c>
      <c r="I5" s="33" t="s">
        <v>73</v>
      </c>
      <c r="J5" s="57" t="s">
        <v>84</v>
      </c>
      <c r="K5" s="33" t="s">
        <v>73</v>
      </c>
      <c r="L5" s="33" t="s">
        <v>98</v>
      </c>
      <c r="M5" s="58" t="s">
        <v>87</v>
      </c>
      <c r="N5" s="32"/>
      <c r="O5" s="32"/>
      <c r="P5" s="59" t="s">
        <v>99</v>
      </c>
      <c r="Q5" s="60"/>
      <c r="R5" s="34" t="s">
        <v>64</v>
      </c>
      <c r="S5" s="34"/>
      <c r="T5" s="51">
        <v>1.45</v>
      </c>
      <c r="U5" s="34" t="s">
        <v>65</v>
      </c>
      <c r="V5" s="71"/>
      <c r="W5" s="72"/>
      <c r="X5" s="72"/>
      <c r="Y5" s="72"/>
      <c r="Z5" s="53">
        <v>14</v>
      </c>
      <c r="AA5" s="53">
        <v>10</v>
      </c>
      <c r="AB5" s="53">
        <v>3</v>
      </c>
      <c r="AC5" s="35">
        <v>10</v>
      </c>
      <c r="AD5" s="36">
        <v>1</v>
      </c>
      <c r="AE5" s="54">
        <f t="shared" si="0"/>
        <v>4.2000000000000002E-4</v>
      </c>
      <c r="AF5" s="38">
        <v>63</v>
      </c>
      <c r="AG5" s="39">
        <f t="shared" si="1"/>
        <v>150000</v>
      </c>
      <c r="AH5" s="40">
        <v>2200</v>
      </c>
      <c r="AI5" s="41">
        <f t="shared" si="2"/>
        <v>1.4666666666666666E-2</v>
      </c>
      <c r="AJ5" s="50" t="s">
        <v>67</v>
      </c>
      <c r="AK5" s="43">
        <v>3.4000000000000002E-2</v>
      </c>
      <c r="AL5" s="45">
        <f t="shared" si="11"/>
        <v>0.33399999999999996</v>
      </c>
      <c r="AM5" s="41">
        <f t="shared" si="3"/>
        <v>0.48429999999999995</v>
      </c>
      <c r="AN5" s="41">
        <f t="shared" si="4"/>
        <v>1.9489666666666665</v>
      </c>
      <c r="AO5" s="44">
        <v>0</v>
      </c>
      <c r="AP5" s="41">
        <f t="shared" si="5"/>
        <v>0</v>
      </c>
      <c r="AQ5" s="45">
        <v>0.05</v>
      </c>
      <c r="AR5" s="41">
        <f t="shared" si="6"/>
        <v>0.16000000000000003</v>
      </c>
      <c r="AS5" s="46">
        <v>0</v>
      </c>
      <c r="AT5" s="45">
        <v>0</v>
      </c>
      <c r="AU5" s="46">
        <v>0</v>
      </c>
      <c r="AV5" s="41">
        <f t="shared" si="7"/>
        <v>0.16000000000000003</v>
      </c>
      <c r="AW5" s="41">
        <f t="shared" si="8"/>
        <v>2.1089666666666664</v>
      </c>
      <c r="AX5" s="47">
        <f t="shared" si="9"/>
        <v>0.34094791666666679</v>
      </c>
      <c r="AY5" s="61">
        <v>3.2</v>
      </c>
      <c r="AZ5" s="61"/>
      <c r="BA5" s="62" t="s">
        <v>93</v>
      </c>
      <c r="BB5" s="62">
        <v>3.2</v>
      </c>
      <c r="BC5" s="48">
        <v>500</v>
      </c>
      <c r="BD5" s="47">
        <f t="shared" si="10"/>
        <v>0.99360000000000004</v>
      </c>
      <c r="BE5" s="46"/>
      <c r="BF5" s="48">
        <v>500</v>
      </c>
      <c r="BG5" s="41"/>
      <c r="BH5" s="41"/>
      <c r="BI5" s="41"/>
      <c r="BJ5" s="49"/>
      <c r="BK5" s="32"/>
      <c r="BL5" s="32"/>
      <c r="BM5" s="48"/>
      <c r="BN5" s="34"/>
      <c r="BO5" s="48"/>
    </row>
    <row r="6" spans="1:67" ht="29" x14ac:dyDescent="0.35">
      <c r="A6" s="31">
        <v>411</v>
      </c>
      <c r="B6" s="32"/>
      <c r="D6" s="33" t="s">
        <v>80</v>
      </c>
      <c r="E6" s="34" t="s">
        <v>81</v>
      </c>
      <c r="F6" s="34" t="s">
        <v>63</v>
      </c>
      <c r="G6" s="56" t="s">
        <v>82</v>
      </c>
      <c r="H6" s="33" t="s">
        <v>100</v>
      </c>
      <c r="I6" s="33" t="s">
        <v>74</v>
      </c>
      <c r="J6" s="57" t="s">
        <v>84</v>
      </c>
      <c r="K6" s="33" t="s">
        <v>74</v>
      </c>
      <c r="L6" s="33" t="s">
        <v>101</v>
      </c>
      <c r="M6" s="58" t="s">
        <v>87</v>
      </c>
      <c r="N6" s="32"/>
      <c r="O6" s="32"/>
      <c r="P6" s="59" t="s">
        <v>102</v>
      </c>
      <c r="Q6" s="60"/>
      <c r="R6" s="34" t="s">
        <v>64</v>
      </c>
      <c r="S6" s="34"/>
      <c r="T6" s="51">
        <v>2.0699999999999998</v>
      </c>
      <c r="U6" s="34" t="s">
        <v>65</v>
      </c>
      <c r="V6" s="71"/>
      <c r="W6" s="72"/>
      <c r="X6" s="72"/>
      <c r="Y6" s="72"/>
      <c r="Z6" s="53">
        <v>11</v>
      </c>
      <c r="AA6" s="53">
        <v>11</v>
      </c>
      <c r="AB6" s="53">
        <v>12</v>
      </c>
      <c r="AC6" s="35">
        <v>10</v>
      </c>
      <c r="AD6" s="36">
        <v>1</v>
      </c>
      <c r="AE6" s="37">
        <f t="shared" si="0"/>
        <v>1.4519999999999999E-3</v>
      </c>
      <c r="AF6" s="38">
        <v>63</v>
      </c>
      <c r="AG6" s="39">
        <f t="shared" si="1"/>
        <v>43388.42975206612</v>
      </c>
      <c r="AH6" s="40">
        <v>2200</v>
      </c>
      <c r="AI6" s="41">
        <f t="shared" si="2"/>
        <v>5.0704761904761898E-2</v>
      </c>
      <c r="AJ6" s="50" t="s">
        <v>67</v>
      </c>
      <c r="AK6" s="43">
        <v>3.4000000000000002E-2</v>
      </c>
      <c r="AL6" s="45">
        <f t="shared" si="11"/>
        <v>0.33399999999999996</v>
      </c>
      <c r="AM6" s="41">
        <f t="shared" si="3"/>
        <v>0.69137999999999988</v>
      </c>
      <c r="AN6" s="41">
        <f t="shared" si="4"/>
        <v>2.812084761904762</v>
      </c>
      <c r="AO6" s="44">
        <v>0</v>
      </c>
      <c r="AP6" s="41">
        <f t="shared" si="5"/>
        <v>0</v>
      </c>
      <c r="AQ6" s="45">
        <v>0.05</v>
      </c>
      <c r="AR6" s="41">
        <f t="shared" si="6"/>
        <v>0.24750000000000003</v>
      </c>
      <c r="AS6" s="46">
        <v>0</v>
      </c>
      <c r="AT6" s="45">
        <v>0</v>
      </c>
      <c r="AU6" s="46">
        <v>0</v>
      </c>
      <c r="AV6" s="41">
        <f t="shared" si="7"/>
        <v>0.24750000000000003</v>
      </c>
      <c r="AW6" s="41">
        <f t="shared" si="8"/>
        <v>3.059584761904762</v>
      </c>
      <c r="AX6" s="47">
        <f t="shared" si="9"/>
        <v>0.3819020683020683</v>
      </c>
      <c r="AY6" s="61">
        <v>4.95</v>
      </c>
      <c r="AZ6" s="61"/>
      <c r="BA6" s="62" t="s">
        <v>93</v>
      </c>
      <c r="BB6" s="62">
        <v>4.95</v>
      </c>
      <c r="BC6" s="48">
        <v>500</v>
      </c>
      <c r="BD6" s="47">
        <f t="shared" si="10"/>
        <v>0.99009999999999998</v>
      </c>
      <c r="BE6" s="46"/>
      <c r="BF6" s="48">
        <v>500</v>
      </c>
      <c r="BG6" s="41"/>
      <c r="BH6" s="41"/>
      <c r="BI6" s="41"/>
      <c r="BJ6" s="49"/>
      <c r="BK6" s="32"/>
      <c r="BL6" s="32"/>
      <c r="BM6" s="48"/>
      <c r="BN6" s="34"/>
      <c r="BO6" s="48"/>
    </row>
    <row r="7" spans="1:67" x14ac:dyDescent="0.35">
      <c r="A7" s="31">
        <v>412</v>
      </c>
      <c r="B7" s="32"/>
      <c r="D7" s="33" t="s">
        <v>80</v>
      </c>
      <c r="E7" s="34" t="s">
        <v>81</v>
      </c>
      <c r="F7" s="34" t="s">
        <v>63</v>
      </c>
      <c r="G7" s="56" t="s">
        <v>82</v>
      </c>
      <c r="H7" s="33" t="s">
        <v>103</v>
      </c>
      <c r="I7" s="33" t="s">
        <v>75</v>
      </c>
      <c r="J7" s="57" t="s">
        <v>84</v>
      </c>
      <c r="K7" s="33" t="s">
        <v>75</v>
      </c>
      <c r="L7" s="33" t="s">
        <v>70</v>
      </c>
      <c r="M7" s="58" t="s">
        <v>87</v>
      </c>
      <c r="N7" s="32"/>
      <c r="O7" s="32"/>
      <c r="P7" s="59" t="s">
        <v>104</v>
      </c>
      <c r="Q7" s="60"/>
      <c r="R7" s="34" t="s">
        <v>64</v>
      </c>
      <c r="S7" s="34"/>
      <c r="T7" s="51">
        <v>2.5</v>
      </c>
      <c r="U7" s="34" t="s">
        <v>65</v>
      </c>
      <c r="V7" s="71"/>
      <c r="W7" s="72"/>
      <c r="X7" s="72"/>
      <c r="Y7" s="72"/>
      <c r="Z7" s="53">
        <v>25</v>
      </c>
      <c r="AA7" s="53">
        <v>14</v>
      </c>
      <c r="AB7" s="53">
        <v>3</v>
      </c>
      <c r="AC7" s="35">
        <v>10</v>
      </c>
      <c r="AD7" s="36">
        <v>1</v>
      </c>
      <c r="AE7" s="37">
        <f t="shared" si="0"/>
        <v>1.0499999999999999E-3</v>
      </c>
      <c r="AF7" s="38">
        <v>63</v>
      </c>
      <c r="AG7" s="39">
        <f t="shared" si="1"/>
        <v>60000.000000000007</v>
      </c>
      <c r="AH7" s="40">
        <v>2200</v>
      </c>
      <c r="AI7" s="41">
        <f t="shared" si="2"/>
        <v>3.666666666666666E-2</v>
      </c>
      <c r="AJ7" s="50" t="s">
        <v>67</v>
      </c>
      <c r="AK7" s="43">
        <v>3.4000000000000002E-2</v>
      </c>
      <c r="AL7" s="45">
        <f t="shared" si="11"/>
        <v>0.33399999999999996</v>
      </c>
      <c r="AM7" s="41">
        <f t="shared" si="3"/>
        <v>0.83499999999999996</v>
      </c>
      <c r="AN7" s="41">
        <f t="shared" si="4"/>
        <v>3.3716666666666666</v>
      </c>
      <c r="AO7" s="44">
        <v>0</v>
      </c>
      <c r="AP7" s="41">
        <f t="shared" si="5"/>
        <v>0</v>
      </c>
      <c r="AQ7" s="45">
        <v>0.05</v>
      </c>
      <c r="AR7" s="41">
        <f t="shared" si="6"/>
        <v>0.24750000000000003</v>
      </c>
      <c r="AS7" s="46">
        <v>0</v>
      </c>
      <c r="AT7" s="45">
        <v>0</v>
      </c>
      <c r="AU7" s="46">
        <v>0</v>
      </c>
      <c r="AV7" s="41">
        <f t="shared" si="7"/>
        <v>0.24750000000000003</v>
      </c>
      <c r="AW7" s="41">
        <f t="shared" si="8"/>
        <v>3.6191666666666666</v>
      </c>
      <c r="AX7" s="47">
        <f t="shared" si="9"/>
        <v>0.2688552188552189</v>
      </c>
      <c r="AY7" s="61">
        <v>4.95</v>
      </c>
      <c r="AZ7" s="61"/>
      <c r="BA7" s="62" t="s">
        <v>93</v>
      </c>
      <c r="BB7" s="62">
        <v>4.95</v>
      </c>
      <c r="BC7" s="48">
        <v>500</v>
      </c>
      <c r="BD7" s="47">
        <f t="shared" si="10"/>
        <v>0.99009999999999998</v>
      </c>
      <c r="BE7" s="46"/>
      <c r="BF7" s="48">
        <v>500</v>
      </c>
      <c r="BG7" s="41"/>
      <c r="BH7" s="41"/>
      <c r="BI7" s="41"/>
      <c r="BJ7" s="49"/>
      <c r="BK7" s="32"/>
      <c r="BL7" s="32"/>
      <c r="BM7" s="48"/>
      <c r="BN7" s="34"/>
      <c r="BO7" s="48"/>
    </row>
    <row r="8" spans="1:67" x14ac:dyDescent="0.35">
      <c r="A8" s="31">
        <v>413</v>
      </c>
      <c r="B8" s="32"/>
      <c r="D8" s="33" t="s">
        <v>80</v>
      </c>
      <c r="E8" s="34" t="s">
        <v>81</v>
      </c>
      <c r="F8" s="34" t="s">
        <v>63</v>
      </c>
      <c r="G8" s="56" t="s">
        <v>82</v>
      </c>
      <c r="H8" s="33" t="s">
        <v>105</v>
      </c>
      <c r="I8" s="33" t="s">
        <v>76</v>
      </c>
      <c r="J8" s="57" t="s">
        <v>84</v>
      </c>
      <c r="K8" s="33" t="s">
        <v>76</v>
      </c>
      <c r="L8" s="33" t="s">
        <v>68</v>
      </c>
      <c r="M8" s="58" t="s">
        <v>87</v>
      </c>
      <c r="N8" s="32"/>
      <c r="O8" s="32"/>
      <c r="P8" s="59" t="s">
        <v>106</v>
      </c>
      <c r="Q8" s="60"/>
      <c r="R8" s="34" t="s">
        <v>64</v>
      </c>
      <c r="S8" s="34"/>
      <c r="T8" s="51">
        <v>5.9</v>
      </c>
      <c r="U8" s="34" t="s">
        <v>65</v>
      </c>
      <c r="V8" s="71"/>
      <c r="W8" s="72"/>
      <c r="X8" s="72"/>
      <c r="Y8" s="72"/>
      <c r="Z8" s="53">
        <v>21</v>
      </c>
      <c r="AA8" s="53">
        <v>21</v>
      </c>
      <c r="AB8" s="53">
        <v>26</v>
      </c>
      <c r="AC8" s="35">
        <v>10</v>
      </c>
      <c r="AD8" s="36">
        <v>1</v>
      </c>
      <c r="AE8" s="37">
        <f t="shared" si="0"/>
        <v>1.1466E-2</v>
      </c>
      <c r="AF8" s="38">
        <v>63</v>
      </c>
      <c r="AG8" s="39">
        <f t="shared" si="1"/>
        <v>5494.5054945054944</v>
      </c>
      <c r="AH8" s="40">
        <v>2200</v>
      </c>
      <c r="AI8" s="41">
        <f t="shared" si="2"/>
        <v>0.40039999999999998</v>
      </c>
      <c r="AJ8" s="50" t="s">
        <v>67</v>
      </c>
      <c r="AK8" s="43">
        <v>3.4000000000000002E-2</v>
      </c>
      <c r="AL8" s="45">
        <f t="shared" si="11"/>
        <v>0.33399999999999996</v>
      </c>
      <c r="AM8" s="41">
        <f t="shared" si="3"/>
        <v>1.9705999999999999</v>
      </c>
      <c r="AN8" s="41">
        <f t="shared" si="4"/>
        <v>8.2710000000000008</v>
      </c>
      <c r="AO8" s="44">
        <v>0</v>
      </c>
      <c r="AP8" s="41">
        <f t="shared" si="5"/>
        <v>0</v>
      </c>
      <c r="AQ8" s="45">
        <v>0.05</v>
      </c>
      <c r="AR8" s="41">
        <f t="shared" si="6"/>
        <v>0.70000000000000007</v>
      </c>
      <c r="AS8" s="46">
        <v>0</v>
      </c>
      <c r="AT8" s="45">
        <v>0</v>
      </c>
      <c r="AU8" s="46">
        <v>0</v>
      </c>
      <c r="AV8" s="41">
        <f t="shared" si="7"/>
        <v>0.70000000000000007</v>
      </c>
      <c r="AW8" s="41">
        <f t="shared" si="8"/>
        <v>8.9710000000000001</v>
      </c>
      <c r="AX8" s="47">
        <f t="shared" si="9"/>
        <v>0.35921428571428571</v>
      </c>
      <c r="AY8" s="61">
        <v>14</v>
      </c>
      <c r="AZ8" s="61"/>
      <c r="BA8" s="62">
        <v>14</v>
      </c>
      <c r="BB8" s="62">
        <v>14.35</v>
      </c>
      <c r="BC8" s="48">
        <v>500</v>
      </c>
      <c r="BD8" s="47">
        <f t="shared" si="10"/>
        <v>0.97199999999999998</v>
      </c>
      <c r="BE8" s="46"/>
      <c r="BF8" s="48">
        <v>500</v>
      </c>
      <c r="BG8" s="41"/>
      <c r="BH8" s="41"/>
      <c r="BI8" s="41"/>
      <c r="BJ8" s="49"/>
      <c r="BK8" s="32"/>
      <c r="BL8" s="32"/>
      <c r="BM8" s="48"/>
      <c r="BN8" s="34"/>
      <c r="BO8" s="48"/>
    </row>
    <row r="9" spans="1:67" ht="29" x14ac:dyDescent="0.35">
      <c r="A9" s="31">
        <v>414</v>
      </c>
      <c r="B9" s="32"/>
      <c r="D9" s="33" t="s">
        <v>80</v>
      </c>
      <c r="E9" s="34" t="s">
        <v>81</v>
      </c>
      <c r="F9" s="34" t="s">
        <v>63</v>
      </c>
      <c r="G9" s="56" t="s">
        <v>82</v>
      </c>
      <c r="H9" s="33" t="s">
        <v>107</v>
      </c>
      <c r="I9" s="33" t="s">
        <v>77</v>
      </c>
      <c r="J9" s="57" t="s">
        <v>84</v>
      </c>
      <c r="K9" s="33" t="s">
        <v>77</v>
      </c>
      <c r="L9" s="33" t="s">
        <v>78</v>
      </c>
      <c r="M9" s="58" t="s">
        <v>87</v>
      </c>
      <c r="N9" s="32"/>
      <c r="O9" s="32"/>
      <c r="P9" s="59" t="s">
        <v>108</v>
      </c>
      <c r="Q9" s="60"/>
      <c r="R9" s="34" t="s">
        <v>64</v>
      </c>
      <c r="S9" s="34"/>
      <c r="T9" s="51">
        <v>3.95</v>
      </c>
      <c r="U9" s="34" t="s">
        <v>65</v>
      </c>
      <c r="V9" s="71"/>
      <c r="W9" s="72"/>
      <c r="X9" s="72"/>
      <c r="Y9" s="72"/>
      <c r="Z9" s="53">
        <v>11</v>
      </c>
      <c r="AA9" s="53">
        <v>11</v>
      </c>
      <c r="AB9" s="53">
        <v>40</v>
      </c>
      <c r="AC9" s="35">
        <v>10</v>
      </c>
      <c r="AD9" s="36">
        <v>1</v>
      </c>
      <c r="AE9" s="37">
        <f t="shared" si="0"/>
        <v>4.8399999999999997E-3</v>
      </c>
      <c r="AF9" s="38">
        <v>63</v>
      </c>
      <c r="AG9" s="39">
        <f t="shared" si="1"/>
        <v>13016.528925619836</v>
      </c>
      <c r="AH9" s="40">
        <v>2200</v>
      </c>
      <c r="AI9" s="41">
        <f t="shared" si="2"/>
        <v>0.16901587301587301</v>
      </c>
      <c r="AJ9" s="50" t="s">
        <v>67</v>
      </c>
      <c r="AK9" s="43">
        <v>3.4000000000000002E-2</v>
      </c>
      <c r="AL9" s="45">
        <f t="shared" si="11"/>
        <v>0.33399999999999996</v>
      </c>
      <c r="AM9" s="41">
        <f t="shared" si="3"/>
        <v>1.3192999999999999</v>
      </c>
      <c r="AN9" s="41">
        <f t="shared" si="4"/>
        <v>5.4383158730158732</v>
      </c>
      <c r="AO9" s="44">
        <v>0</v>
      </c>
      <c r="AP9" s="41">
        <f t="shared" si="5"/>
        <v>0</v>
      </c>
      <c r="AQ9" s="45">
        <v>0.05</v>
      </c>
      <c r="AR9" s="41">
        <f t="shared" si="6"/>
        <v>0.38750000000000001</v>
      </c>
      <c r="AS9" s="46">
        <v>0</v>
      </c>
      <c r="AT9" s="45">
        <v>0</v>
      </c>
      <c r="AU9" s="46">
        <v>0</v>
      </c>
      <c r="AV9" s="41">
        <f t="shared" si="7"/>
        <v>0.38750000000000001</v>
      </c>
      <c r="AW9" s="41">
        <f t="shared" si="8"/>
        <v>5.8258158730158733</v>
      </c>
      <c r="AX9" s="47">
        <f t="shared" si="9"/>
        <v>0.2482818228366615</v>
      </c>
      <c r="AY9" s="63">
        <v>7.75</v>
      </c>
      <c r="AZ9" s="63"/>
      <c r="BA9" s="64">
        <v>7.75</v>
      </c>
      <c r="BB9" s="64">
        <v>7.9</v>
      </c>
      <c r="BC9" s="48">
        <v>500</v>
      </c>
      <c r="BD9" s="47">
        <f t="shared" si="10"/>
        <v>0.98450000000000004</v>
      </c>
      <c r="BE9" s="46"/>
      <c r="BF9" s="48">
        <v>500</v>
      </c>
      <c r="BG9" s="41"/>
      <c r="BH9" s="41"/>
      <c r="BI9" s="41"/>
      <c r="BJ9" s="49"/>
      <c r="BK9" s="32"/>
      <c r="BL9" s="32"/>
      <c r="BM9" s="48"/>
      <c r="BN9" s="34"/>
      <c r="BO9" s="48"/>
    </row>
    <row r="10" spans="1:67" x14ac:dyDescent="0.35">
      <c r="A10" s="31">
        <v>415</v>
      </c>
      <c r="B10" s="32"/>
      <c r="D10" s="33" t="s">
        <v>80</v>
      </c>
      <c r="E10" s="34" t="s">
        <v>81</v>
      </c>
      <c r="F10" s="34" t="s">
        <v>63</v>
      </c>
      <c r="G10" s="56" t="s">
        <v>82</v>
      </c>
      <c r="H10" s="33" t="s">
        <v>109</v>
      </c>
      <c r="I10" s="33" t="s">
        <v>79</v>
      </c>
      <c r="J10" s="57" t="s">
        <v>84</v>
      </c>
      <c r="K10" s="33" t="s">
        <v>79</v>
      </c>
      <c r="L10" s="33" t="s">
        <v>69</v>
      </c>
      <c r="M10" s="58" t="s">
        <v>87</v>
      </c>
      <c r="N10" s="32"/>
      <c r="O10" s="32"/>
      <c r="P10" s="59" t="s">
        <v>110</v>
      </c>
      <c r="Q10" s="60"/>
      <c r="R10" s="34" t="s">
        <v>64</v>
      </c>
      <c r="S10" s="34"/>
      <c r="T10" s="51">
        <v>4.21</v>
      </c>
      <c r="U10" s="34" t="s">
        <v>65</v>
      </c>
      <c r="V10" s="71"/>
      <c r="W10" s="72"/>
      <c r="X10" s="72"/>
      <c r="Y10" s="72"/>
      <c r="Z10" s="53">
        <v>13</v>
      </c>
      <c r="AA10" s="53">
        <v>13</v>
      </c>
      <c r="AB10" s="53">
        <v>31</v>
      </c>
      <c r="AC10" s="35">
        <v>10</v>
      </c>
      <c r="AD10" s="36">
        <v>1</v>
      </c>
      <c r="AE10" s="37">
        <f t="shared" si="0"/>
        <v>5.2389999999999997E-3</v>
      </c>
      <c r="AF10" s="38">
        <v>63</v>
      </c>
      <c r="AG10" s="39">
        <f t="shared" si="1"/>
        <v>12025.195648024433</v>
      </c>
      <c r="AH10" s="40">
        <v>2200</v>
      </c>
      <c r="AI10" s="41">
        <f t="shared" si="2"/>
        <v>0.18294920634920633</v>
      </c>
      <c r="AJ10" s="50" t="s">
        <v>67</v>
      </c>
      <c r="AK10" s="43">
        <v>3.4000000000000002E-2</v>
      </c>
      <c r="AL10" s="45">
        <f t="shared" si="11"/>
        <v>0.33399999999999996</v>
      </c>
      <c r="AM10" s="41">
        <f t="shared" si="3"/>
        <v>1.4061399999999999</v>
      </c>
      <c r="AN10" s="41">
        <f t="shared" si="4"/>
        <v>5.7990892063492057</v>
      </c>
      <c r="AO10" s="44">
        <v>0</v>
      </c>
      <c r="AP10" s="41">
        <f t="shared" si="5"/>
        <v>0</v>
      </c>
      <c r="AQ10" s="45">
        <v>0.05</v>
      </c>
      <c r="AR10" s="41">
        <f t="shared" si="6"/>
        <v>0.4</v>
      </c>
      <c r="AS10" s="46">
        <v>0</v>
      </c>
      <c r="AT10" s="45">
        <v>0</v>
      </c>
      <c r="AU10" s="46">
        <v>0</v>
      </c>
      <c r="AV10" s="41">
        <f t="shared" si="7"/>
        <v>0.4</v>
      </c>
      <c r="AW10" s="41">
        <f t="shared" si="8"/>
        <v>6.199089206349206</v>
      </c>
      <c r="AX10" s="47">
        <f t="shared" si="9"/>
        <v>0.22511384920634925</v>
      </c>
      <c r="AY10" s="63">
        <v>8</v>
      </c>
      <c r="AZ10" s="63">
        <v>8</v>
      </c>
      <c r="BA10" s="64">
        <v>7.9</v>
      </c>
      <c r="BB10" s="64">
        <v>8.1</v>
      </c>
      <c r="BC10" s="48">
        <v>500</v>
      </c>
      <c r="BD10" s="47">
        <f t="shared" si="10"/>
        <v>0.98399999999999999</v>
      </c>
      <c r="BE10" s="46"/>
      <c r="BF10" s="48">
        <v>500</v>
      </c>
      <c r="BG10" s="41"/>
      <c r="BH10" s="41"/>
      <c r="BI10" s="41"/>
      <c r="BJ10" s="49"/>
      <c r="BK10" s="32"/>
      <c r="BL10" s="32"/>
      <c r="BM10" s="48"/>
      <c r="BN10" s="34"/>
      <c r="BO10" s="48"/>
    </row>
  </sheetData>
  <sheetProtection insertRows="0" deleteRows="0" sort="0"/>
  <protectedRanges>
    <protectedRange sqref="A2:A10 E2:E10" name="Range1"/>
    <protectedRange sqref="R2:S10 N2:N10 F2:F10" name="Range1_2"/>
    <protectedRange sqref="O2:O10" name="Range1_8_1"/>
    <protectedRange sqref="D2:D10" name="Range1_23_10"/>
    <protectedRange sqref="G2:G10" name="Range1_23_1_1"/>
    <protectedRange sqref="J2:J10" name="Range1_23_4_1"/>
    <protectedRange sqref="L2:L10" name="Range1_23_5_1"/>
    <protectedRange sqref="M2:M10" name="Range1_23_6_1"/>
    <protectedRange sqref="H2:H8" name="Range1_23_2_2"/>
    <protectedRange sqref="Q2:Q10" name="Range1_6"/>
    <protectedRange sqref="AZ2:BB10 BJ2:BJ10 BD2:BD10" name="Range1_4"/>
    <protectedRange sqref="BE2:BE10" name="Range1_7_2"/>
    <protectedRange sqref="T2:U10 AE2:AG10 AI2:AI10 AC2:AC10 AL2:AY10" name="Range1_5"/>
    <protectedRange sqref="AH2:AH10" name="Range1_3_4"/>
    <protectedRange sqref="V2:V10" name="Range1_23_7_3"/>
    <protectedRange sqref="W2:Y10" name="Range1_25_2"/>
    <protectedRange sqref="Z2:AB10" name="Range1_23_9_3"/>
    <protectedRange sqref="AJ2:AJ10" name="Range1_4_1_1_2_3"/>
    <protectedRange sqref="P2:P10" name="Range1_6_1_1_2"/>
  </protectedRanges>
  <mergeCells count="4">
    <mergeCell ref="V2:V10"/>
    <mergeCell ref="W2:W10"/>
    <mergeCell ref="X2:X10"/>
    <mergeCell ref="Y2:Y10"/>
  </mergeCells>
  <phoneticPr fontId="2" type="noConversion"/>
  <pageMargins left="0.7" right="0.7" top="0.75" bottom="0.75" header="0.3" footer="0.3"/>
  <pageSetup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LC14 (former B) POE Quote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2025-10-29T09:53:18Z</dcterms:created>
  <dcterms:modified xsi:type="dcterms:W3CDTF">2025-10-29T10:03:04Z</dcterms:modified>
</cp:coreProperties>
</file>