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B2E9A7B-DCC4-4416-9365-4CD7B00BC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'[4]1-Import Product Data Sheet'!$X$2</definedName>
    <definedName name="AssortedSKU_Range">[5]Mapping!$J$2:$J$3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EDDING">[3]!Table1[[#All],[BEDSKIRTS]]</definedName>
    <definedName name="Bedding.">#REF!</definedName>
    <definedName name="Bedspreads_Coverlets">#REF!</definedName>
    <definedName name="bigidea">[7]Lists!$I$6:$I$29</definedName>
    <definedName name="Blankets_Throws">#REF!</definedName>
    <definedName name="BLANKETSTHROWSA1">[3]!Table1[[#All],[KING]]</definedName>
    <definedName name="BLANKETSTHROWSS">[3]!Table1[[#All],[KING SHAM]]</definedName>
    <definedName name="Brand">'[4]1-Import Product Data Sheet'!$N$102:$N$144</definedName>
    <definedName name="Branded">[7]Lists!$F$6:$F$38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[5]Mapping!$F$2:$F$19</definedName>
    <definedName name="CATEGORY">[8]Sheet1!$DW$2:$DW$3</definedName>
    <definedName name="chargeback">'[2]other data'!$B$2:$B$6</definedName>
    <definedName name="cls">#REF!</definedName>
    <definedName name="color">[7]Lists!$J$6:$J$29</definedName>
    <definedName name="COLOR_FAMILY">'[9]x-Lists'!$AB$2:$AB$18</definedName>
    <definedName name="colour">[8]Sheet1!$EH$2:$EH$3</definedName>
    <definedName name="COMFORTERSBEDDINGSETSA1">[3]!Table1[[#All],[TWIN]]</definedName>
    <definedName name="COMFORTERSBEDDINGSETSS">[3]!Table1[[#All],[COMFORTER SET]]</definedName>
    <definedName name="COO_Dest">[5]COO!$D$1:$D$3:'[5]COO'!$D$2</definedName>
    <definedName name="COOCountry_Range">[5]Mapping!$R$2:$R$245</definedName>
    <definedName name="COODest_Range">[5]Mapping!$P$2:$P$3</definedName>
    <definedName name="countries">'[2]other data'!$I$3:$I$249</definedName>
    <definedName name="crs">'[10]SUBCATS INTERNAL USE'!$A$3:$C$1000</definedName>
    <definedName name="CURTAINSDRAPESA1">[3]!Table1[[#All],[VALENCE]]</definedName>
    <definedName name="CURTAINSDRAPESS">[3]!Table1[[#All],[OTHER]]</definedName>
    <definedName name="Cycle">[7]Lists!$E$6:$E$30</definedName>
    <definedName name="dealPricing_Range">[5]Mapping!$AZ$2:$AZ$3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l">'[10]SUBCATS INTERNAL USE'!$G$2:$H$512</definedName>
    <definedName name="den">[7]Lists!$L$6:$L$29</definedName>
    <definedName name="Description1_Range">[5]Mapping!$AM$2:$AM$72</definedName>
    <definedName name="Description2_Range">[5]Mapping!$AN$2:$AN$84</definedName>
    <definedName name="diffgrp">'[2]diff group head'!$A$2:$A$47</definedName>
    <definedName name="DIFFS">'[2]other data'!$AF$2:$AF$13</definedName>
    <definedName name="division">'[11]X-PORTS'!$K$4:$K$12</definedName>
    <definedName name="Division1">'[6]Hardline Drop down'!$A$5:$A$16</definedName>
    <definedName name="Down_Comforters">#REF!</definedName>
    <definedName name="Duvet_Covers">#REF!</definedName>
    <definedName name="DUVETCOVERSA1">[3]!Table1[[#All],[EURO]]</definedName>
    <definedName name="DUVETCOVERSS">[3]!Table1[[#All],[DUVETS]]</definedName>
    <definedName name="Electrics">#REF!</definedName>
    <definedName name="ESSENTIALOILDIFFUSERS">#REF!</definedName>
    <definedName name="ESSENTIALOILSDIFFUSERS">#REF!</definedName>
    <definedName name="FASHION">[12]LIST!$E$2:$E$7</definedName>
    <definedName name="Feature1_Range">[5]Mapping!$AG$2:$AG$25</definedName>
    <definedName name="Feature10_Range">[13]Mapping!$AP$2:$AP$17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[5]Mapping!$L$2:$L$10</definedName>
    <definedName name="FIFRAExemption_Range">[5]Mapping!$N$2:$N$3</definedName>
    <definedName name="fiscalweeks">#REF!</definedName>
    <definedName name="foam">[8]Sheet1!$EC$2:$EC$3</definedName>
    <definedName name="FOBCostPerPiece">#REF!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'[2]other data'!$AC$3:$AC$14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INITIALBUY">[12]LIST!$G$2:$G$7</definedName>
    <definedName name="JARCANDLES">#REF!</definedName>
    <definedName name="JARS">#REF!</definedName>
    <definedName name="KD">[8]Sheet1!$DS$2:$DS$2</definedName>
    <definedName name="Kids_Bath">#REF!</definedName>
    <definedName name="Kids_or_Teen">#REF!</definedName>
    <definedName name="KIDSBEDDINGA1">[3]!Table1[[#All],[STANDARD]]</definedName>
    <definedName name="KIDSBEDDINGS">[3]!Table1[[#All],[COORDINATING PILLOWS]]</definedName>
    <definedName name="LicensedProduct_Range">[5]Mapping!$AF$2:$AF$3</definedName>
    <definedName name="LIFESTYLE">[12]LIST!$C$2:$C$7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'[6]Hardline Drop down'!$C$5:$C$21</definedName>
    <definedName name="ORDERTYPE">'[2]other data'!$AN$2:$AN$6</definedName>
    <definedName name="OTB">'[2]other data'!$R$2:$R$14</definedName>
    <definedName name="OTHERCANDLES">#REF!</definedName>
    <definedName name="Outdoor">#REF!</definedName>
    <definedName name="PACK">[8]Sheet1!$EE$2:$EE$3</definedName>
    <definedName name="PackageType">'[4]1-Import Product Data Sheet'!$L$102:$L$131</definedName>
    <definedName name="PDQList">'[4]1-Import Product Data Sheet'!$AR$1:$AR$24</definedName>
    <definedName name="Pet_Care">#REF!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_Shams">#REF!</definedName>
    <definedName name="Pillowcas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o_type">'[2]other data'!$AU$2:$AU$11</definedName>
    <definedName name="POOP">#REF!</definedName>
    <definedName name="PORT_IFF">[14]a!$A$10:$B$35</definedName>
    <definedName name="ports">'[11]X-PORTS'!$D$4:$D$33</definedName>
    <definedName name="PortSeq">'[4]1-Import Product Data Sheet'!$U$2</definedName>
    <definedName name="PortSeqLCL">#REF!</definedName>
    <definedName name="POTPOURRI">#REF!</definedName>
    <definedName name="POtype">#REF!</definedName>
    <definedName name="Preticketed_Range">[5]Mapping!$H$2:$H$3</definedName>
    <definedName name="PrevBuy">'[4]1-Import Product Data Sheet'!$AR$26:$AR$27</definedName>
    <definedName name="PRICE">[12]LIST!$B$2:$B$6</definedName>
    <definedName name="Prints">#REF!</definedName>
    <definedName name="QSFOB">[15]Q1!$C$38</definedName>
    <definedName name="Quilts">#REF!</definedName>
    <definedName name="QUILTSANDCOVERLETSA1">[3]!Table1[[#All],[KING / CAL KING]]</definedName>
    <definedName name="QUILTSANDCOVERLETSS">[3]!Table1[[#All],[QUILT]]</definedName>
    <definedName name="RateSeq">'[4]1-Import Product Data Sheet'!$X$2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US_O_YN_Range">[5]Mapping!$AP$2:$AP$3</definedName>
    <definedName name="RoutingDesc">'[10]DOMESTIC Worksheet'!$AG$3:$AG$12</definedName>
    <definedName name="runnum">'[2]other data'!$BI$2:$BI$18</definedName>
    <definedName name="scalenum">'[2]other data'!$BG$2:$BG$18</definedName>
    <definedName name="Season">'[6]Hardline Drop down'!$D$5:$D$15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ETSA1">[3]!Table1[[#All],[KING PC]]</definedName>
    <definedName name="SHEETSS">[3]!Table1[[#All],[BEDDING SETS]]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[5]Mapping!$BB$2:$BB$3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'[9]x-Lists'!$AQ$2:$AQ$12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owels_Bath_Sheets">#REF!</definedName>
    <definedName name="TransitCalendar">#REF!</definedName>
    <definedName name="TransitOTBWeeks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'[6]Hardline Drop down'!$E$5</definedName>
    <definedName name="USPORTS">'[11]X-PORTS'!$I$5:$I$7</definedName>
    <definedName name="VALENCESA1">[3]!Table1[[#All],[PANEL]]</definedName>
    <definedName name="VALENCESS">[3]!Table1[[#All],[N/A]]</definedName>
    <definedName name="VASE">#REF!</definedName>
    <definedName name="VendorType">'[6]Hardline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[3]!Table1[[#All],[VALENCES]]</definedName>
    <definedName name="wood">[8]Sheet1!$EG$2:$EG$3</definedName>
    <definedName name="World1">[7]Lists!$H$6:$H$29</definedName>
    <definedName name="WREATH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8" l="1"/>
  <c r="BC7" i="8" s="1"/>
  <c r="AT7" i="8"/>
  <c r="AQ7" i="8"/>
  <c r="AN7" i="8"/>
  <c r="AL7" i="8"/>
  <c r="AI7" i="8"/>
  <c r="AD7" i="8"/>
  <c r="AE7" i="8" s="1"/>
  <c r="AG7" i="8" s="1"/>
  <c r="BC6" i="8"/>
  <c r="BA6" i="8"/>
  <c r="AT6" i="8"/>
  <c r="AQ6" i="8"/>
  <c r="AN6" i="8"/>
  <c r="AL6" i="8"/>
  <c r="AI6" i="8"/>
  <c r="AD6" i="8"/>
  <c r="AE6" i="8" s="1"/>
  <c r="AG6" i="8" s="1"/>
  <c r="AU6" i="8" l="1"/>
  <c r="AU7" i="8"/>
  <c r="AV7" i="8"/>
  <c r="AJ7" i="8"/>
  <c r="AJ6" i="8"/>
  <c r="AV6" i="8"/>
  <c r="AW6" i="8" l="1"/>
  <c r="BB6" i="8"/>
  <c r="BB7" i="8"/>
  <c r="AW7" i="8"/>
  <c r="AI5" i="8" l="1"/>
  <c r="AI4" i="8"/>
  <c r="AI3" i="8"/>
  <c r="AI2" i="8"/>
  <c r="BC3" i="8"/>
  <c r="AT3" i="8"/>
  <c r="AQ3" i="8"/>
  <c r="AN3" i="8"/>
  <c r="AL3" i="8"/>
  <c r="AD3" i="8"/>
  <c r="AE3" i="8" s="1"/>
  <c r="AG3" i="8" s="1"/>
  <c r="BC2" i="8"/>
  <c r="AT2" i="8"/>
  <c r="AQ2" i="8"/>
  <c r="AN2" i="8"/>
  <c r="AL2" i="8"/>
  <c r="AD2" i="8"/>
  <c r="AE2" i="8" s="1"/>
  <c r="AG2" i="8" s="1"/>
  <c r="AU3" i="8" l="1"/>
  <c r="AU2" i="8"/>
  <c r="AV2" i="8" s="1"/>
  <c r="AV3" i="8"/>
  <c r="AJ3" i="8"/>
  <c r="AJ2" i="8"/>
  <c r="BC5" i="8"/>
  <c r="AT5" i="8"/>
  <c r="AQ5" i="8"/>
  <c r="AN5" i="8"/>
  <c r="AL5" i="8"/>
  <c r="AD5" i="8"/>
  <c r="AE5" i="8" s="1"/>
  <c r="AG5" i="8" s="1"/>
  <c r="AJ5" i="8"/>
  <c r="BC4" i="8"/>
  <c r="AT4" i="8"/>
  <c r="AQ4" i="8"/>
  <c r="AN4" i="8"/>
  <c r="AL4" i="8"/>
  <c r="AJ4" i="8"/>
  <c r="AD4" i="8"/>
  <c r="AE4" i="8" s="1"/>
  <c r="AG4" i="8" s="1"/>
  <c r="AU4" i="8" l="1"/>
  <c r="AV4" i="8" s="1"/>
  <c r="BB2" i="8"/>
  <c r="AW2" i="8"/>
  <c r="BB3" i="8"/>
  <c r="AW3" i="8"/>
  <c r="AU5" i="8"/>
  <c r="BB4" i="8"/>
  <c r="AW4" i="8"/>
  <c r="AV5" i="8" l="1"/>
  <c r="BB5" i="8" s="1"/>
  <c r="AW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<sst xmlns="http://schemas.openxmlformats.org/spreadsheetml/2006/main" count="127" uniqueCount="80">
  <si>
    <t>Brand</t>
  </si>
  <si>
    <t>Package Type</t>
  </si>
  <si>
    <t>Licensor</t>
  </si>
  <si>
    <t>COMFORTER (SET)</t>
  </si>
  <si>
    <t>MATT PAD/TOPPER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</si>
  <si>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</si>
  <si>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</si>
  <si>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</si>
  <si>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</si>
  <si>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</si>
  <si>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</si>
  <si>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</si>
  <si>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</si>
  <si>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</si>
  <si>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</si>
  <si>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</si>
  <si>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</si>
  <si>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</si>
  <si>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</si>
  <si>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</si>
  <si>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</si>
  <si>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</si>
  <si>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</si>
  <si>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</si>
  <si>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</si>
  <si>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</si>
  <si>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</si>
  <si>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</si>
  <si>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</si>
  <si>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</si>
  <si>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</si>
  <si>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</si>
  <si>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</si>
  <si>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</si>
  <si>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</si>
  <si>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</si>
  <si>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</si>
  <si>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</si>
  <si>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</si>
  <si>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</si>
  <si>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</si>
  <si>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</si>
  <si>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</si>
  <si>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</si>
  <si>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</si>
  <si>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</si>
  <si>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</si>
  <si>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</si>
  <si>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</si>
  <si>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</si>
  <si>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</si>
  <si>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</si>
  <si>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</si>
  <si>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</si>
  <si>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</si>
  <si>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</si>
  <si>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Qingdao, China</t>
  </si>
  <si>
    <t>Material-Short</t>
  </si>
  <si>
    <t>Additional Customer Price</t>
  </si>
  <si>
    <t>Additional Customer Item#</t>
  </si>
  <si>
    <t>Cool to Touch DA Comforter</t>
  </si>
  <si>
    <t>Front: 170gsm solid 77%nylon 23%PE cooling fabric; Back and binding: 110gsm 100%polyester solid microfiber.  Filling: 200gsm Poly Fiber, 12" box quilting.Packaging: folded in self fabric bag</t>
  </si>
  <si>
    <t>White</t>
  </si>
  <si>
    <t>Grey</t>
  </si>
  <si>
    <t>9404.40.9022</t>
  </si>
  <si>
    <t>Queen 88x92"</t>
  </si>
  <si>
    <t>King 106x92"</t>
  </si>
  <si>
    <t>comforter: outershell of 77%nylon 23%PE. Filling 100% polyester</t>
  </si>
  <si>
    <t>Cool To Touch Mattress Pad</t>
  </si>
  <si>
    <t>Topper: 170gsm 77%nylon/23%PE cooling fabric solid colors.Filling: 10oz/yd2 poly fiber filling Bottom: 40gsm Poly Non-Woven Skirt: 75gsm Poly Knit  Quilted: Onion Quilted; Package: self fabric and nonwoven zipper bag with 2 Inserts</t>
  </si>
  <si>
    <t>Mattress Pad: with 77%Nylon 23%PE fabric at top, filling and bottom fabric: 100%polyester</t>
  </si>
  <si>
    <t>60x80"+16"</t>
  </si>
  <si>
    <t>9404.90.9622</t>
  </si>
  <si>
    <t>78x80"+16"</t>
  </si>
  <si>
    <t>ALDI10-1761</t>
    <phoneticPr fontId="9" type="noConversion"/>
  </si>
  <si>
    <t>ALDI10-1762</t>
  </si>
  <si>
    <t>ALDI10-1763</t>
  </si>
  <si>
    <t>ALDI10-1764</t>
  </si>
  <si>
    <t>ALDI16-1765</t>
    <phoneticPr fontId="9" type="noConversion"/>
  </si>
  <si>
    <t>ALDI16-1766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</si>
</sst>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09]#,##0.00;\-[$$-409]#,##0.00"/>
    <numFmt numFmtId="184" formatCode="[$$-409]#,##0.00_ ;\-[$$-409]#,##0.00\ "/>
    <numFmt numFmtId="185" formatCode="[$$-481]#,##0.00_);[Red]\([$$-481]#,##0.00\)"/>
    <numFmt numFmtId="189" formatCode="[$$-409]#,##0.000_ ;\-[$$-409]#,##0.000\ "/>
    <numFmt numFmtId="194" formatCode="_ [$¥-804]* #,##0.00_ ;_ [$¥-804]* \-#,##0.00_ ;_ [$¥-804]* &quot;-&quot;??_ ;_ @_ 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8" fillId="0" borderId="0"/>
    <xf numFmtId="0" fontId="8" fillId="0" borderId="0"/>
    <xf numFmtId="182" fontId="8" fillId="0" borderId="0"/>
    <xf numFmtId="184" fontId="8" fillId="0" borderId="0"/>
    <xf numFmtId="182" fontId="3" fillId="0" borderId="0"/>
    <xf numFmtId="0" fontId="8" fillId="0" borderId="0">
      <alignment vertical="center"/>
    </xf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8" fontId="7" fillId="5" borderId="2" xfId="1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6" borderId="1" xfId="0" applyFill="1" applyBorder="1" applyAlignment="1">
      <alignment wrapText="1"/>
    </xf>
    <xf numFmtId="194" fontId="0" fillId="0" borderId="1" xfId="0" applyNumberFormat="1" applyBorder="1" applyAlignment="1">
      <alignment wrapText="1"/>
    </xf>
    <xf numFmtId="0" fontId="3" fillId="9" borderId="1" xfId="0" applyFont="1" applyFill="1" applyBorder="1"/>
  </cellXfs>
  <cellStyles count="13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30 2 3" xfId="10" xr:uid="{B3443F51-730E-44BF-8871-0332DA2BA835}"/>
    <cellStyle name="Normal 4 21 2 3" xfId="12" xr:uid="{741AD022-5D3D-4FFC-95F8-B85A3B98C959}"/>
    <cellStyle name="Normal 5" xfId="8" xr:uid="{E143FF75-2371-4E69-AF4D-C84A8792913D}"/>
    <cellStyle name="Normal_JC080425-MPD-WP-RE 2 2" xfId="9" xr:uid="{3C3156E9-AB60-4B76-BDCF-2E42FA1913BB}"/>
    <cellStyle name="Percent 2" xfId="6" xr:uid="{E70589B9-27E6-48C2-9E75-E5CCCEF28152}"/>
    <cellStyle name="Style 1" xfId="3" xr:uid="{F4609D05-B161-47A5-8040-F8D4BA086F06}"/>
    <cellStyle name="常规" xfId="0" builtinId="0"/>
    <cellStyle name="常规 10 4 5" xfId="7" xr:uid="{7B6609C4-DA19-4097-BE2C-B660F3756602}"/>
    <cellStyle name="常规 2 3" xfId="11" xr:uid="{AAF1FCCF-8A7F-4F89-8A7E-1B51C521234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DVD/AppData/Local/Microsoft/Windows/Temporary%20Internet%20Files/Content.Outlook/UNTFDTPU/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C7"/>
  <sheetViews>
    <sheetView tabSelected="1" topLeftCell="D4" workbookViewId="0">
      <selection activeCell="N11" sqref="N11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2.42578125" style="3" customWidth="1"/>
    <col min="7" max="7" width="7.5703125" style="3" customWidth="1"/>
    <col min="8" max="9" width="13.28515625" style="3" bestFit="1" customWidth="1"/>
    <col min="10" max="10" width="43.5703125" style="3" customWidth="1"/>
    <col min="11" max="11" width="24.28515625" style="47" customWidth="1"/>
    <col min="12" max="12" width="9.7109375" style="3" customWidth="1"/>
    <col min="13" max="13" width="6.140625" style="3" customWidth="1"/>
    <col min="14" max="14" width="10.42578125" style="3" customWidth="1"/>
    <col min="15" max="15" width="13" style="3" customWidth="1"/>
    <col min="16" max="16" width="18.5703125" style="3" customWidth="1"/>
    <col min="17" max="17" width="5.5703125" style="3" customWidth="1"/>
    <col min="18" max="18" width="7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4" customWidth="1"/>
    <col min="31" max="31" width="9.85546875" style="7" customWidth="1"/>
    <col min="32" max="32" width="7.85546875" style="3" customWidth="1"/>
    <col min="33" max="33" width="8.85546875" style="6" customWidth="1"/>
    <col min="34" max="34" width="12.85546875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3" width="9.140625" style="6"/>
    <col min="54" max="55" width="11.85546875" style="3" customWidth="1"/>
    <col min="56" max="16384" width="9.140625" style="3"/>
  </cols>
  <sheetData>
    <row r="1" spans="1:55" ht="68.099999999999994" customHeight="1">
      <c r="A1" s="11" t="s">
        <v>6</v>
      </c>
      <c r="B1" s="11" t="s">
        <v>7</v>
      </c>
      <c r="C1" s="38" t="s">
        <v>8</v>
      </c>
      <c r="D1" s="39" t="s">
        <v>0</v>
      </c>
      <c r="E1" s="39" t="s">
        <v>2</v>
      </c>
      <c r="F1" s="13" t="s">
        <v>52</v>
      </c>
      <c r="G1" s="38" t="s">
        <v>9</v>
      </c>
      <c r="H1" s="12" t="s">
        <v>10</v>
      </c>
      <c r="I1" s="37" t="s">
        <v>54</v>
      </c>
      <c r="J1" s="12" t="s">
        <v>11</v>
      </c>
      <c r="K1" s="37" t="s">
        <v>57</v>
      </c>
      <c r="L1" s="12" t="s">
        <v>12</v>
      </c>
      <c r="M1" s="12" t="s">
        <v>13</v>
      </c>
      <c r="N1" s="38" t="s">
        <v>14</v>
      </c>
      <c r="O1" s="38" t="s">
        <v>59</v>
      </c>
      <c r="P1" s="38" t="s">
        <v>15</v>
      </c>
      <c r="Q1" s="38" t="s">
        <v>16</v>
      </c>
      <c r="R1" s="37" t="s">
        <v>55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1" t="s">
        <v>22</v>
      </c>
      <c r="Z1" s="41" t="s">
        <v>23</v>
      </c>
      <c r="AA1" s="41" t="s">
        <v>24</v>
      </c>
      <c r="AB1" s="20" t="s">
        <v>25</v>
      </c>
      <c r="AC1" s="21" t="s">
        <v>26</v>
      </c>
      <c r="AD1" s="45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42" t="s">
        <v>36</v>
      </c>
      <c r="AN1" s="23" t="s">
        <v>37</v>
      </c>
      <c r="AO1" s="19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3" t="s">
        <v>44</v>
      </c>
      <c r="AV1" s="26" t="s">
        <v>45</v>
      </c>
      <c r="AW1" s="26" t="s">
        <v>46</v>
      </c>
      <c r="AX1" s="43" t="s">
        <v>47</v>
      </c>
      <c r="AY1" s="49" t="s">
        <v>58</v>
      </c>
      <c r="AZ1" s="11" t="s">
        <v>48</v>
      </c>
      <c r="BA1" s="11" t="s">
        <v>49</v>
      </c>
      <c r="BB1" s="27" t="s">
        <v>50</v>
      </c>
      <c r="BC1" s="27" t="s">
        <v>51</v>
      </c>
    </row>
    <row r="2" spans="1:55" ht="60">
      <c r="A2" s="28">
        <v>1</v>
      </c>
      <c r="B2" s="1"/>
      <c r="C2" s="1"/>
      <c r="D2" s="1" t="s">
        <v>5</v>
      </c>
      <c r="E2" s="1"/>
      <c r="F2" s="1" t="s">
        <v>3</v>
      </c>
      <c r="G2" s="1"/>
      <c r="H2" s="50" t="s">
        <v>60</v>
      </c>
      <c r="I2" s="50" t="s">
        <v>60</v>
      </c>
      <c r="J2" s="50" t="s">
        <v>61</v>
      </c>
      <c r="K2" s="48" t="s">
        <v>67</v>
      </c>
      <c r="L2" s="50" t="s">
        <v>65</v>
      </c>
      <c r="M2" s="1" t="s">
        <v>62</v>
      </c>
      <c r="N2" s="1"/>
      <c r="O2" s="1"/>
      <c r="P2" s="53" t="s">
        <v>74</v>
      </c>
      <c r="Q2" s="51"/>
      <c r="R2" s="1" t="s">
        <v>53</v>
      </c>
      <c r="S2" s="29">
        <v>98.9</v>
      </c>
      <c r="T2" s="30">
        <v>8.1</v>
      </c>
      <c r="U2" s="31">
        <v>12.21</v>
      </c>
      <c r="V2" s="32">
        <v>12.21</v>
      </c>
      <c r="W2" s="52">
        <v>97.4</v>
      </c>
      <c r="X2" s="1"/>
      <c r="Y2" s="30">
        <v>45</v>
      </c>
      <c r="Z2" s="30">
        <v>45</v>
      </c>
      <c r="AA2" s="30">
        <v>85</v>
      </c>
      <c r="AB2" s="30">
        <v>2</v>
      </c>
      <c r="AC2" s="10">
        <v>4</v>
      </c>
      <c r="AD2" s="46">
        <f t="shared" ref="AD2:AD3" si="0">IF(Y2="","",Y2*Z2*AA2/1000000)</f>
        <v>0.17199999999999999</v>
      </c>
      <c r="AE2" s="33">
        <f t="shared" ref="AE2:AE3" si="1">IF(AC2="","",65/AD2*AC2)</f>
        <v>1512</v>
      </c>
      <c r="AF2" s="1"/>
      <c r="AG2" s="34">
        <f t="shared" ref="AG2:AG3" si="2">IF(ISERROR(AF2/AE2),"",AF2/AE2)</f>
        <v>0</v>
      </c>
      <c r="AH2" s="1" t="s">
        <v>64</v>
      </c>
      <c r="AI2" s="35">
        <f>12.8%+30%</f>
        <v>0.42799999999999999</v>
      </c>
      <c r="AJ2" s="34">
        <f t="shared" ref="AJ2:AJ3" si="3">IF(ISERROR(V2*AI2),"",V2*AI2)</f>
        <v>5.23</v>
      </c>
      <c r="AK2" s="35">
        <v>0.02</v>
      </c>
      <c r="AL2" s="34">
        <f t="shared" ref="AL2:AL3" si="4">IF(ISERROR(AX2*AK2),"",AX2*AK2)</f>
        <v>0.28000000000000003</v>
      </c>
      <c r="AM2" s="35"/>
      <c r="AN2" s="34">
        <f t="shared" ref="AN2:AN3" si="5">IF(ISERROR(AX2*AM2),"",AX2*AM2)</f>
        <v>0</v>
      </c>
      <c r="AO2" s="1"/>
      <c r="AP2" s="35"/>
      <c r="AQ2" s="34">
        <f>IF(ISERROR(AX2*AP2),"",AX2*AP2)</f>
        <v>0</v>
      </c>
      <c r="AR2" s="9"/>
      <c r="AS2" s="35"/>
      <c r="AT2" s="34">
        <f t="shared" ref="AT2:AT3" si="6">IF(ISERROR(AX2*AS2),"",AX2*AS2)</f>
        <v>0</v>
      </c>
      <c r="AU2" s="34">
        <f t="shared" ref="AU2:AU3" si="7">IF(ISERROR(AL2+AN2+AQ2+AT2),"",AL2+AN2+AQ2+AT2)</f>
        <v>0.28000000000000003</v>
      </c>
      <c r="AV2" s="34">
        <f t="shared" ref="AV2:AV3" si="8">IF(ISERROR(V2+AU2),"",V2+AU2)</f>
        <v>12.49</v>
      </c>
      <c r="AW2" s="36">
        <f t="shared" ref="AW2:AW3" si="9">IF(ISERROR((AX2-AV2)/AX2),"",(AX2-AV2)/AX2)</f>
        <v>0.1008</v>
      </c>
      <c r="AX2" s="34">
        <v>13.89</v>
      </c>
      <c r="AY2" s="9">
        <v>13.89</v>
      </c>
      <c r="AZ2" s="9" t="s">
        <v>56</v>
      </c>
      <c r="BA2" s="10">
        <v>6510</v>
      </c>
      <c r="BB2" s="34">
        <f t="shared" ref="BB2:BB3" si="10">IF(ISERROR(AV2*BA2),"",AV2*BA2)</f>
        <v>81309.899999999994</v>
      </c>
      <c r="BC2" s="34">
        <f t="shared" ref="BC2:BC3" si="11">IF(ISERROR(AX2*BA2),"",AX2*BA2)</f>
        <v>90423.9</v>
      </c>
    </row>
    <row r="3" spans="1:55" ht="60">
      <c r="A3" s="28">
        <v>2</v>
      </c>
      <c r="B3" s="1"/>
      <c r="C3" s="1"/>
      <c r="D3" s="1" t="s">
        <v>5</v>
      </c>
      <c r="E3" s="1"/>
      <c r="F3" s="1" t="s">
        <v>3</v>
      </c>
      <c r="G3" s="1"/>
      <c r="H3" s="50" t="s">
        <v>60</v>
      </c>
      <c r="I3" s="50" t="s">
        <v>60</v>
      </c>
      <c r="J3" s="50" t="s">
        <v>61</v>
      </c>
      <c r="K3" s="48" t="s">
        <v>67</v>
      </c>
      <c r="L3" s="50" t="s">
        <v>66</v>
      </c>
      <c r="M3" s="1" t="s">
        <v>62</v>
      </c>
      <c r="N3" s="1"/>
      <c r="O3" s="1"/>
      <c r="P3" s="53" t="s">
        <v>75</v>
      </c>
      <c r="Q3" s="51"/>
      <c r="R3" s="1" t="s">
        <v>53</v>
      </c>
      <c r="S3" s="29">
        <v>113.5</v>
      </c>
      <c r="T3" s="30">
        <v>8.1</v>
      </c>
      <c r="U3" s="31">
        <v>14.01</v>
      </c>
      <c r="V3" s="32">
        <v>14.01</v>
      </c>
      <c r="W3" s="52">
        <v>112</v>
      </c>
      <c r="X3" s="1"/>
      <c r="Y3" s="30">
        <v>45</v>
      </c>
      <c r="Z3" s="30">
        <v>45</v>
      </c>
      <c r="AA3" s="30">
        <v>85</v>
      </c>
      <c r="AB3" s="30">
        <v>2</v>
      </c>
      <c r="AC3" s="10">
        <v>4</v>
      </c>
      <c r="AD3" s="46">
        <f t="shared" si="0"/>
        <v>0.17199999999999999</v>
      </c>
      <c r="AE3" s="33">
        <f t="shared" si="1"/>
        <v>1512</v>
      </c>
      <c r="AF3" s="1"/>
      <c r="AG3" s="34">
        <f t="shared" si="2"/>
        <v>0</v>
      </c>
      <c r="AH3" s="1" t="s">
        <v>64</v>
      </c>
      <c r="AI3" s="35">
        <f t="shared" ref="AI3:AI5" si="12">12.8%+30%</f>
        <v>0.42799999999999999</v>
      </c>
      <c r="AJ3" s="34">
        <f t="shared" si="3"/>
        <v>6</v>
      </c>
      <c r="AK3" s="35">
        <v>0.02</v>
      </c>
      <c r="AL3" s="34">
        <f t="shared" si="4"/>
        <v>0.32</v>
      </c>
      <c r="AM3" s="35"/>
      <c r="AN3" s="34">
        <f t="shared" si="5"/>
        <v>0</v>
      </c>
      <c r="AO3" s="1"/>
      <c r="AP3" s="35"/>
      <c r="AQ3" s="34">
        <f t="shared" ref="AQ3" si="13">IF(ISERROR(AX3*AP3),"",AX3*AP3)</f>
        <v>0</v>
      </c>
      <c r="AR3" s="9"/>
      <c r="AS3" s="35"/>
      <c r="AT3" s="34">
        <f t="shared" si="6"/>
        <v>0</v>
      </c>
      <c r="AU3" s="34">
        <f t="shared" si="7"/>
        <v>0.32</v>
      </c>
      <c r="AV3" s="34">
        <f t="shared" si="8"/>
        <v>14.33</v>
      </c>
      <c r="AW3" s="36">
        <f t="shared" si="9"/>
        <v>9.5299999999999996E-2</v>
      </c>
      <c r="AX3" s="34">
        <v>15.84</v>
      </c>
      <c r="AY3" s="9">
        <v>15.84</v>
      </c>
      <c r="AZ3" s="9" t="s">
        <v>56</v>
      </c>
      <c r="BA3" s="10">
        <v>6510</v>
      </c>
      <c r="BB3" s="34">
        <f t="shared" si="10"/>
        <v>93288.3</v>
      </c>
      <c r="BC3" s="34">
        <f t="shared" si="11"/>
        <v>103118.39999999999</v>
      </c>
    </row>
    <row r="4" spans="1:55" ht="60">
      <c r="A4" s="28">
        <v>3</v>
      </c>
      <c r="B4" s="1"/>
      <c r="C4" s="1"/>
      <c r="D4" s="1" t="s">
        <v>5</v>
      </c>
      <c r="E4" s="1"/>
      <c r="F4" s="1" t="s">
        <v>3</v>
      </c>
      <c r="G4" s="1"/>
      <c r="H4" s="50" t="s">
        <v>60</v>
      </c>
      <c r="I4" s="50" t="s">
        <v>60</v>
      </c>
      <c r="J4" s="50" t="s">
        <v>61</v>
      </c>
      <c r="K4" s="48" t="s">
        <v>67</v>
      </c>
      <c r="L4" s="50" t="s">
        <v>65</v>
      </c>
      <c r="M4" s="1" t="s">
        <v>63</v>
      </c>
      <c r="N4" s="1"/>
      <c r="O4" s="1"/>
      <c r="P4" s="53" t="s">
        <v>76</v>
      </c>
      <c r="Q4" s="51"/>
      <c r="R4" s="1" t="s">
        <v>53</v>
      </c>
      <c r="S4" s="29">
        <v>98.9</v>
      </c>
      <c r="T4" s="30">
        <v>8.1</v>
      </c>
      <c r="U4" s="31">
        <v>12.21</v>
      </c>
      <c r="V4" s="32">
        <v>12.21</v>
      </c>
      <c r="W4" s="52">
        <v>97.4</v>
      </c>
      <c r="X4" s="1"/>
      <c r="Y4" s="30">
        <v>45</v>
      </c>
      <c r="Z4" s="30">
        <v>45</v>
      </c>
      <c r="AA4" s="30">
        <v>85</v>
      </c>
      <c r="AB4" s="30">
        <v>2</v>
      </c>
      <c r="AC4" s="10">
        <v>4</v>
      </c>
      <c r="AD4" s="46">
        <f t="shared" ref="AD4:AD7" si="14">IF(Y4="","",Y4*Z4*AA4/1000000)</f>
        <v>0.17199999999999999</v>
      </c>
      <c r="AE4" s="33">
        <f t="shared" ref="AE4:AE7" si="15">IF(AC4="","",65/AD4*AC4)</f>
        <v>1512</v>
      </c>
      <c r="AF4" s="1"/>
      <c r="AG4" s="34">
        <f t="shared" ref="AG4:AG7" si="16">IF(ISERROR(AF4/AE4),"",AF4/AE4)</f>
        <v>0</v>
      </c>
      <c r="AH4" s="1" t="s">
        <v>64</v>
      </c>
      <c r="AI4" s="35">
        <f t="shared" si="12"/>
        <v>0.42799999999999999</v>
      </c>
      <c r="AJ4" s="34">
        <f t="shared" ref="AJ4:AJ7" si="17">IF(ISERROR(V4*AI4),"",V4*AI4)</f>
        <v>5.23</v>
      </c>
      <c r="AK4" s="35">
        <v>0.02</v>
      </c>
      <c r="AL4" s="34">
        <f t="shared" ref="AL4:AL7" si="18">IF(ISERROR(AX4*AK4),"",AX4*AK4)</f>
        <v>0.28000000000000003</v>
      </c>
      <c r="AM4" s="35"/>
      <c r="AN4" s="34">
        <f t="shared" ref="AN4:AN7" si="19">IF(ISERROR(AX4*AM4),"",AX4*AM4)</f>
        <v>0</v>
      </c>
      <c r="AO4" s="1"/>
      <c r="AP4" s="35"/>
      <c r="AQ4" s="34">
        <f>IF(ISERROR(AX4*AP4),"",AX4*AP4)</f>
        <v>0</v>
      </c>
      <c r="AR4" s="9"/>
      <c r="AS4" s="35"/>
      <c r="AT4" s="34">
        <f t="shared" ref="AT4:AT7" si="20">IF(ISERROR(AX4*AS4),"",AX4*AS4)</f>
        <v>0</v>
      </c>
      <c r="AU4" s="34">
        <f t="shared" ref="AU4:AU7" si="21">IF(ISERROR(AL4+AN4+AQ4+AT4),"",AL4+AN4+AQ4+AT4)</f>
        <v>0.28000000000000003</v>
      </c>
      <c r="AV4" s="34">
        <f t="shared" ref="AV4:AV7" si="22">IF(ISERROR(V4+AU4),"",V4+AU4)</f>
        <v>12.49</v>
      </c>
      <c r="AW4" s="36">
        <f t="shared" ref="AW4:AW7" si="23">IF(ISERROR((AX4-AV4)/AX4),"",(AX4-AV4)/AX4)</f>
        <v>0.1008</v>
      </c>
      <c r="AX4" s="34">
        <v>13.89</v>
      </c>
      <c r="AY4" s="9">
        <v>13.89</v>
      </c>
      <c r="AZ4" s="9" t="s">
        <v>56</v>
      </c>
      <c r="BA4" s="10">
        <v>6510</v>
      </c>
      <c r="BB4" s="34">
        <f t="shared" ref="BB4:BB7" si="24">IF(ISERROR(AV4*BA4),"",AV4*BA4)</f>
        <v>81309.899999999994</v>
      </c>
      <c r="BC4" s="34">
        <f t="shared" ref="BC4:BC7" si="25">IF(ISERROR(AX4*BA4),"",AX4*BA4)</f>
        <v>90423.9</v>
      </c>
    </row>
    <row r="5" spans="1:55" ht="60">
      <c r="A5" s="28">
        <v>4</v>
      </c>
      <c r="B5" s="1"/>
      <c r="C5" s="1"/>
      <c r="D5" s="1" t="s">
        <v>5</v>
      </c>
      <c r="E5" s="1"/>
      <c r="F5" s="1" t="s">
        <v>3</v>
      </c>
      <c r="G5" s="1"/>
      <c r="H5" s="50" t="s">
        <v>60</v>
      </c>
      <c r="I5" s="50" t="s">
        <v>60</v>
      </c>
      <c r="J5" s="50" t="s">
        <v>61</v>
      </c>
      <c r="K5" s="48" t="s">
        <v>67</v>
      </c>
      <c r="L5" s="50" t="s">
        <v>66</v>
      </c>
      <c r="M5" s="1" t="s">
        <v>63</v>
      </c>
      <c r="N5" s="1"/>
      <c r="O5" s="1"/>
      <c r="P5" s="53" t="s">
        <v>77</v>
      </c>
      <c r="Q5" s="51"/>
      <c r="R5" s="1" t="s">
        <v>53</v>
      </c>
      <c r="S5" s="29">
        <v>113.5</v>
      </c>
      <c r="T5" s="30">
        <v>8.1</v>
      </c>
      <c r="U5" s="31">
        <v>14.01</v>
      </c>
      <c r="V5" s="32">
        <v>14.01</v>
      </c>
      <c r="W5" s="52">
        <v>112</v>
      </c>
      <c r="X5" s="1"/>
      <c r="Y5" s="30">
        <v>45</v>
      </c>
      <c r="Z5" s="30">
        <v>45</v>
      </c>
      <c r="AA5" s="30">
        <v>85</v>
      </c>
      <c r="AB5" s="30">
        <v>2</v>
      </c>
      <c r="AC5" s="10">
        <v>4</v>
      </c>
      <c r="AD5" s="46">
        <f t="shared" si="14"/>
        <v>0.17199999999999999</v>
      </c>
      <c r="AE5" s="33">
        <f t="shared" si="15"/>
        <v>1512</v>
      </c>
      <c r="AF5" s="1"/>
      <c r="AG5" s="34">
        <f t="shared" si="16"/>
        <v>0</v>
      </c>
      <c r="AH5" s="1" t="s">
        <v>64</v>
      </c>
      <c r="AI5" s="35">
        <f t="shared" si="12"/>
        <v>0.42799999999999999</v>
      </c>
      <c r="AJ5" s="34">
        <f t="shared" si="17"/>
        <v>6</v>
      </c>
      <c r="AK5" s="35">
        <v>0.02</v>
      </c>
      <c r="AL5" s="34">
        <f t="shared" si="18"/>
        <v>0.32</v>
      </c>
      <c r="AM5" s="35"/>
      <c r="AN5" s="34">
        <f t="shared" si="19"/>
        <v>0</v>
      </c>
      <c r="AO5" s="1"/>
      <c r="AP5" s="35"/>
      <c r="AQ5" s="34">
        <f t="shared" ref="AQ5" si="26">IF(ISERROR(AX5*AP5),"",AX5*AP5)</f>
        <v>0</v>
      </c>
      <c r="AR5" s="9"/>
      <c r="AS5" s="35"/>
      <c r="AT5" s="34">
        <f t="shared" si="20"/>
        <v>0</v>
      </c>
      <c r="AU5" s="34">
        <f t="shared" si="21"/>
        <v>0.32</v>
      </c>
      <c r="AV5" s="34">
        <f t="shared" si="22"/>
        <v>14.33</v>
      </c>
      <c r="AW5" s="36">
        <f t="shared" si="23"/>
        <v>9.5299999999999996E-2</v>
      </c>
      <c r="AX5" s="34">
        <v>15.84</v>
      </c>
      <c r="AY5" s="9">
        <v>15.84</v>
      </c>
      <c r="AZ5" s="9" t="s">
        <v>56</v>
      </c>
      <c r="BA5" s="10">
        <v>6510</v>
      </c>
      <c r="BB5" s="34">
        <f t="shared" si="24"/>
        <v>93288.3</v>
      </c>
      <c r="BC5" s="34">
        <f t="shared" si="25"/>
        <v>103118.39999999999</v>
      </c>
    </row>
    <row r="6" spans="1:55" ht="75">
      <c r="A6" s="28">
        <v>5</v>
      </c>
      <c r="B6" s="1"/>
      <c r="C6" s="1"/>
      <c r="D6" s="1" t="s">
        <v>5</v>
      </c>
      <c r="E6" s="1"/>
      <c r="F6" s="1" t="s">
        <v>4</v>
      </c>
      <c r="G6" s="1"/>
      <c r="H6" s="50" t="s">
        <v>68</v>
      </c>
      <c r="I6" s="50" t="s">
        <v>68</v>
      </c>
      <c r="J6" s="50" t="s">
        <v>69</v>
      </c>
      <c r="K6" s="48" t="s">
        <v>70</v>
      </c>
      <c r="L6" s="50" t="s">
        <v>71</v>
      </c>
      <c r="M6" s="1" t="s">
        <v>62</v>
      </c>
      <c r="N6" s="1"/>
      <c r="O6" s="1"/>
      <c r="P6" s="53" t="s">
        <v>78</v>
      </c>
      <c r="Q6" s="51"/>
      <c r="R6" s="1" t="s">
        <v>53</v>
      </c>
      <c r="S6" s="29">
        <v>64.38</v>
      </c>
      <c r="T6" s="30">
        <v>8.1</v>
      </c>
      <c r="U6" s="31">
        <v>7.95</v>
      </c>
      <c r="V6" s="32">
        <v>7.95</v>
      </c>
      <c r="W6" s="52">
        <v>63.6</v>
      </c>
      <c r="X6" s="1"/>
      <c r="Y6" s="30">
        <v>45</v>
      </c>
      <c r="Z6" s="30">
        <v>40</v>
      </c>
      <c r="AA6" s="30">
        <v>77</v>
      </c>
      <c r="AB6" s="30">
        <v>2</v>
      </c>
      <c r="AC6" s="10">
        <v>4</v>
      </c>
      <c r="AD6" s="46">
        <f t="shared" si="14"/>
        <v>0.13900000000000001</v>
      </c>
      <c r="AE6" s="33">
        <f t="shared" si="15"/>
        <v>1871</v>
      </c>
      <c r="AF6" s="1"/>
      <c r="AG6" s="34">
        <f t="shared" si="16"/>
        <v>0</v>
      </c>
      <c r="AH6" s="1" t="s">
        <v>72</v>
      </c>
      <c r="AI6" s="35">
        <f>7.3%+30%</f>
        <v>0.373</v>
      </c>
      <c r="AJ6" s="34">
        <f t="shared" si="17"/>
        <v>2.97</v>
      </c>
      <c r="AK6" s="35">
        <v>0.02</v>
      </c>
      <c r="AL6" s="34">
        <f t="shared" si="18"/>
        <v>0.18</v>
      </c>
      <c r="AM6" s="35"/>
      <c r="AN6" s="34">
        <f t="shared" si="19"/>
        <v>0</v>
      </c>
      <c r="AO6" s="1"/>
      <c r="AP6" s="35"/>
      <c r="AQ6" s="34">
        <f>IF(ISERROR(AX6*AP6),"",AX6*AP6)</f>
        <v>0</v>
      </c>
      <c r="AR6" s="9"/>
      <c r="AS6" s="35"/>
      <c r="AT6" s="34">
        <f t="shared" si="20"/>
        <v>0</v>
      </c>
      <c r="AU6" s="34">
        <f t="shared" si="21"/>
        <v>0.18</v>
      </c>
      <c r="AV6" s="34">
        <f t="shared" si="22"/>
        <v>8.1300000000000008</v>
      </c>
      <c r="AW6" s="36">
        <f t="shared" si="23"/>
        <v>8.4500000000000006E-2</v>
      </c>
      <c r="AX6" s="34">
        <v>8.8800000000000008</v>
      </c>
      <c r="AY6" s="9">
        <v>8.8800000000000008</v>
      </c>
      <c r="AZ6" s="9" t="s">
        <v>56</v>
      </c>
      <c r="BA6" s="10">
        <f>17798/2</f>
        <v>8899</v>
      </c>
      <c r="BB6" s="34">
        <f t="shared" si="24"/>
        <v>72348.87</v>
      </c>
      <c r="BC6" s="34">
        <f t="shared" si="25"/>
        <v>79023.12</v>
      </c>
    </row>
    <row r="7" spans="1:55" ht="75">
      <c r="A7" s="28">
        <v>6</v>
      </c>
      <c r="B7" s="1"/>
      <c r="C7" s="1"/>
      <c r="D7" s="1" t="s">
        <v>5</v>
      </c>
      <c r="E7" s="1"/>
      <c r="F7" s="1" t="s">
        <v>4</v>
      </c>
      <c r="G7" s="1"/>
      <c r="H7" s="50" t="s">
        <v>68</v>
      </c>
      <c r="I7" s="50" t="s">
        <v>68</v>
      </c>
      <c r="J7" s="50" t="s">
        <v>69</v>
      </c>
      <c r="K7" s="48" t="s">
        <v>70</v>
      </c>
      <c r="L7" s="50" t="s">
        <v>73</v>
      </c>
      <c r="M7" s="1" t="s">
        <v>62</v>
      </c>
      <c r="N7" s="1"/>
      <c r="O7" s="1"/>
      <c r="P7" s="53" t="s">
        <v>79</v>
      </c>
      <c r="Q7" s="51"/>
      <c r="R7" s="1" t="s">
        <v>53</v>
      </c>
      <c r="S7" s="29">
        <v>77.31</v>
      </c>
      <c r="T7" s="30">
        <v>8.1</v>
      </c>
      <c r="U7" s="31">
        <v>9.5399999999999991</v>
      </c>
      <c r="V7" s="32">
        <v>9.5399999999999991</v>
      </c>
      <c r="W7" s="52">
        <v>76.5</v>
      </c>
      <c r="X7" s="1"/>
      <c r="Y7" s="30">
        <v>45</v>
      </c>
      <c r="Z7" s="30">
        <v>40</v>
      </c>
      <c r="AA7" s="30">
        <v>77</v>
      </c>
      <c r="AB7" s="30">
        <v>2</v>
      </c>
      <c r="AC7" s="10">
        <v>4</v>
      </c>
      <c r="AD7" s="46">
        <f t="shared" si="14"/>
        <v>0.13900000000000001</v>
      </c>
      <c r="AE7" s="33">
        <f t="shared" si="15"/>
        <v>1871</v>
      </c>
      <c r="AF7" s="1"/>
      <c r="AG7" s="34">
        <f t="shared" si="16"/>
        <v>0</v>
      </c>
      <c r="AH7" s="1" t="s">
        <v>72</v>
      </c>
      <c r="AI7" s="35">
        <f>7.3%+30%</f>
        <v>0.373</v>
      </c>
      <c r="AJ7" s="34">
        <f t="shared" si="17"/>
        <v>3.56</v>
      </c>
      <c r="AK7" s="35">
        <v>0.02</v>
      </c>
      <c r="AL7" s="34">
        <f t="shared" si="18"/>
        <v>0.21</v>
      </c>
      <c r="AM7" s="35"/>
      <c r="AN7" s="34">
        <f t="shared" si="19"/>
        <v>0</v>
      </c>
      <c r="AO7" s="1"/>
      <c r="AP7" s="35"/>
      <c r="AQ7" s="34">
        <f t="shared" ref="AQ7" si="27">IF(ISERROR(AX7*AP7),"",AX7*AP7)</f>
        <v>0</v>
      </c>
      <c r="AR7" s="9"/>
      <c r="AS7" s="35"/>
      <c r="AT7" s="34">
        <f t="shared" si="20"/>
        <v>0</v>
      </c>
      <c r="AU7" s="34">
        <f t="shared" si="21"/>
        <v>0.21</v>
      </c>
      <c r="AV7" s="34">
        <f t="shared" si="22"/>
        <v>9.75</v>
      </c>
      <c r="AW7" s="36">
        <f t="shared" si="23"/>
        <v>7.9299999999999995E-2</v>
      </c>
      <c r="AX7" s="34">
        <v>10.59</v>
      </c>
      <c r="AY7" s="9">
        <v>10.59</v>
      </c>
      <c r="AZ7" s="9" t="s">
        <v>56</v>
      </c>
      <c r="BA7" s="10">
        <f>17798/2</f>
        <v>8899</v>
      </c>
      <c r="BB7" s="34">
        <f t="shared" si="24"/>
        <v>86765.25</v>
      </c>
      <c r="BC7" s="34">
        <f t="shared" si="25"/>
        <v>94240.41</v>
      </c>
    </row>
  </sheetData>
  <sheetProtection insertRows="0" deleteRows="0" sort="0"/>
  <protectedRanges>
    <protectedRange sqref="BA2:BA5 AZ1 N2:N5 A2:G5 AM1:AN1 L8:N243 P8:AU243 A8:J243 AB2:AW5 Q2:X5" name="Range1"/>
    <protectedRange sqref="K2:K5 K8:K250" name="Range1_1"/>
    <protectedRange sqref="AY2:AY5 AY8:AY245" name="Range1_2"/>
    <protectedRange sqref="O2:O5 O8:O245" name="Range1_3"/>
    <protectedRange sqref="H2:J5" name="Range1_4"/>
    <protectedRange sqref="L2:M5" name="Range1_5"/>
    <protectedRange sqref="Y2:AA5" name="Range1_7"/>
    <protectedRange sqref="AX2:AX5" name="Range1_8"/>
    <protectedRange sqref="N6:N7 Q6:X7 A6:G7 BA6:BA7 AB6:AW7" name="Range1_6"/>
    <protectedRange sqref="K6:K7" name="Range1_1_1"/>
    <protectedRange sqref="AY6:AY7" name="Range1_2_1"/>
    <protectedRange sqref="O6:O7" name="Range1_3_1"/>
    <protectedRange sqref="H6:J7" name="Range1_4_1"/>
    <protectedRange sqref="L6:M7" name="Range1_5_1"/>
    <protectedRange sqref="Y6:AA7" name="Range1_7_1"/>
    <protectedRange sqref="AX6:AX7" name="Range1_8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395DBF2-9719-490D-A5F3-FDB71566C045}">
          <x14:formula1>
            <xm:f>#REF!</xm:f>
          </x14:formula1>
          <xm:sqref>D2:D5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R2:R5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AZ2:AZ5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E2:E5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2025-10-09T02:01:34Z</dcterms:modified>
</cp:coreProperties>
</file>