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F1DF99E-8C04-4D72-BC5A-87B23BA3C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" i="5" l="1"/>
  <c r="AE5" i="5" s="1"/>
  <c r="AG5" i="5" s="1"/>
  <c r="AJ4" i="5"/>
  <c r="AD4" i="5"/>
  <c r="AE4" i="5" s="1"/>
  <c r="AG4" i="5" s="1"/>
  <c r="AJ5" i="5"/>
  <c r="AK5" i="5" l="1"/>
  <c r="AK4" i="5"/>
  <c r="AM5" i="5"/>
  <c r="AM4" i="5"/>
  <c r="AO4" i="5"/>
  <c r="AO5" i="5"/>
  <c r="AO3" i="5" l="1"/>
  <c r="AM3" i="5"/>
  <c r="AD3" i="5"/>
  <c r="AE3" i="5" s="1"/>
  <c r="AG3" i="5" s="1"/>
  <c r="AJ3" i="5"/>
  <c r="AO2" i="5"/>
  <c r="AM2" i="5"/>
  <c r="AD2" i="5"/>
  <c r="AE2" i="5" s="1"/>
  <c r="AG2" i="5" s="1"/>
  <c r="AJ2" i="5"/>
  <c r="AK2" i="5" l="1"/>
  <c r="AK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<sst xmlns="http://schemas.openxmlformats.org/spreadsheetml/2006/main" count="108" uniqueCount="78">
  <si>
    <t>Brand</t>
  </si>
  <si>
    <t>Package Type</t>
  </si>
  <si>
    <t>Licensor</t>
  </si>
  <si>
    <t>Normal</t>
  </si>
  <si>
    <t>Croscill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</si>
  <si>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</si>
  <si>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</si>
  <si>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</si>
  <si>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</si>
  <si>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</si>
  <si>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</si>
  <si>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</si>
  <si>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</si>
  <si>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</si>
  <si>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</si>
  <si>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</si>
  <si>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</si>
  <si>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</si>
  <si>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</si>
  <si>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</si>
  <si>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</si>
  <si>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</si>
  <si>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</si>
  <si>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</si>
  <si>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</si>
  <si>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</si>
  <si>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</si>
  <si>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</si>
  <si>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</si>
  <si>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</si>
  <si>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</si>
  <si>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</si>
  <si>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</si>
  <si>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</si>
  <si>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</si>
  <si>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</si>
  <si>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</si>
  <si>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</si>
  <si>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</si>
  <si>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</si>
  <si>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</si>
  <si>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</si>
  <si>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</si>
  <si>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</si>
  <si>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</si>
  <si>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</si>
  <si>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</si>
  <si>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</si>
  <si>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</si>
  <si>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</si>
  <si>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</si>
  <si>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</si>
  <si>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</si>
  <si>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</si>
  <si>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</si>
  <si>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</si>
  <si>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</si>
  <si>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</si>
  <si>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</si>
  <si>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</si>
  <si>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</si>
  <si>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</si>
  <si>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</si>
  <si>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</si>
  <si>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>CHAMPAGNE</t>
  </si>
  <si>
    <t xml:space="preserve">Comforter Set </t>
  </si>
  <si>
    <t xml:space="preserve">Polyester Velvet jacquard </t>
  </si>
  <si>
    <t>Q: 92"W x 96"L / 20"W x 26"L(2)</t>
  </si>
  <si>
    <t>K: 110"W x 96"L / 20"W x 36"L(2)</t>
  </si>
  <si>
    <t>Comforter/Sham Face: Polyester Velvet jacquard with braided cording,  Back: 100% polyester 120 gsm MF solid,                 
Filling: 270gram polyfill</t>
  </si>
  <si>
    <t>9404.40.9022</t>
  </si>
  <si>
    <t>Solano</t>
  </si>
  <si>
    <t>Blue</t>
  </si>
  <si>
    <t xml:space="preserve">Solano Comforter Set </t>
  </si>
  <si>
    <t>Hayden</t>
  </si>
  <si>
    <t xml:space="preserve">Hayden Comforter Set </t>
  </si>
  <si>
    <t>Comforter/Sham Face: Polyester jacquard with filled piping,  Back: 100% polyester 120 gsm MF solid,                 
Filling: 270gram polyfill</t>
  </si>
  <si>
    <t xml:space="preserve">Polyester jacquard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</si>
</sst>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"/>
    <numFmt numFmtId="182" formatCode="0.0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>
      <alignment vertical="center"/>
    </xf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8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9" fontId="6" fillId="4" borderId="1" xfId="1" applyNumberFormat="1" applyFont="1" applyFill="1" applyBorder="1" applyAlignment="1">
      <alignment wrapText="1"/>
    </xf>
    <xf numFmtId="179" fontId="1" fillId="6" borderId="2" xfId="0" applyNumberFormat="1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9" fontId="6" fillId="5" borderId="1" xfId="1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179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9" fontId="4" fillId="7" borderId="1" xfId="1" applyNumberFormat="1" applyFont="1" applyFill="1" applyBorder="1" applyAlignment="1">
      <alignment wrapText="1"/>
    </xf>
    <xf numFmtId="179" fontId="1" fillId="3" borderId="1" xfId="0" applyNumberFormat="1" applyFont="1" applyFill="1" applyBorder="1" applyAlignment="1">
      <alignment horizontal="center" wrapText="1"/>
    </xf>
    <xf numFmtId="179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1" fillId="0" borderId="1" xfId="0" applyNumberFormat="1" applyFont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10" fontId="1" fillId="0" borderId="0" xfId="0" applyNumberFormat="1" applyFont="1" applyAlignment="1">
      <alignment horizontal="center" wrapText="1"/>
    </xf>
    <xf numFmtId="182" fontId="0" fillId="0" borderId="0" xfId="0" applyNumberFormat="1" applyAlignment="1">
      <alignment wrapText="1"/>
    </xf>
    <xf numFmtId="182" fontId="6" fillId="0" borderId="1" xfId="1" applyNumberFormat="1" applyFont="1" applyBorder="1" applyAlignment="1">
      <alignment wrapText="1"/>
    </xf>
    <xf numFmtId="182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9" fontId="4" fillId="3" borderId="2" xfId="1" applyNumberFormat="1" applyFont="1" applyFill="1" applyBorder="1" applyAlignment="1">
      <alignment wrapText="1"/>
    </xf>
    <xf numFmtId="0" fontId="2" fillId="9" borderId="1" xfId="7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</cellXfs>
  <cellStyles count="9">
    <cellStyle name="Currency 2" xfId="4" xr:uid="{A48D031E-B8CD-43B1-86F7-B68827965248}"/>
    <cellStyle name="Normal 2" xfId="6" xr:uid="{09A1825B-187A-42C5-999A-C45FA4DADBED}"/>
    <cellStyle name="Normal 2 18 2" xfId="1" xr:uid="{1BA08453-9F65-454B-A4A0-7177E70831F2}"/>
    <cellStyle name="Normal_Copy of Request For Quote -- updated by VV on 043008 FINAL FINAL (4)" xfId="7" xr:uid="{DCA1ED9F-4E49-4D2B-9FF7-34E65BD81AD5}"/>
    <cellStyle name="Percent 2" xfId="5" xr:uid="{55F1ADEC-5EEC-4DC4-A0F8-0707E953E32C}"/>
    <cellStyle name="Style 1" xfId="3" xr:uid="{F4609D05-B161-47A5-8040-F8D4BA086F06}"/>
    <cellStyle name="常规" xfId="0" builtinId="0"/>
    <cellStyle name="常规 8" xfId="8" xr:uid="{58734C2B-B2D6-4556-BD55-E9F8A992264B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5"/>
  <sheetViews>
    <sheetView tabSelected="1" topLeftCell="X1" zoomScale="81" zoomScaleNormal="81" workbookViewId="0">
      <selection activeCell="AQ2" sqref="AQ2:BH5"/>
    </sheetView>
  </sheetViews>
  <sheetFormatPr defaultColWidth="9.140625" defaultRowHeight="15"/>
  <cols>
    <col min="1" max="1" width="10.140625" style="3" customWidth="1"/>
    <col min="2" max="2" width="14.42578125" style="2" customWidth="1"/>
    <col min="3" max="3" width="8.42578125" style="2" customWidth="1"/>
    <col min="4" max="4" width="15.140625" style="2" customWidth="1"/>
    <col min="5" max="5" width="7.85546875" style="2" customWidth="1"/>
    <col min="6" max="6" width="8.7109375" style="2" customWidth="1"/>
    <col min="7" max="7" width="9.140625" style="2" customWidth="1"/>
    <col min="8" max="8" width="13.28515625" style="2" customWidth="1"/>
    <col min="9" max="9" width="11.7109375" style="2" customWidth="1"/>
    <col min="10" max="10" width="24.5703125" style="2" customWidth="1"/>
    <col min="11" max="11" width="21.85546875" style="53" customWidth="1"/>
    <col min="12" max="12" width="14.85546875" style="2" customWidth="1"/>
    <col min="13" max="13" width="12.7109375" style="2" customWidth="1"/>
    <col min="14" max="14" width="6.140625" style="2" customWidth="1"/>
    <col min="15" max="15" width="8.5703125" style="2" customWidth="1"/>
    <col min="16" max="16" width="6.85546875" style="2" customWidth="1"/>
    <col min="17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hidden="1" customWidth="1"/>
    <col min="45" max="45" width="9.5703125" style="8" hidden="1" customWidth="1"/>
    <col min="46" max="46" width="6.42578125" style="6" hidden="1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9.140625" style="2" customWidth="1"/>
    <col min="56" max="56" width="9.140625" style="2"/>
    <col min="57" max="57" width="10.140625" style="6" customWidth="1"/>
    <col min="58" max="58" width="9.140625" style="2"/>
    <col min="59" max="59" width="11" style="6" customWidth="1"/>
    <col min="60" max="60" width="11.5703125" style="6" customWidth="1"/>
    <col min="61" max="16384" width="9.140625" style="2"/>
  </cols>
  <sheetData>
    <row r="1" spans="1:60" ht="68.099999999999994" customHeight="1">
      <c r="A1" s="11" t="s">
        <v>5</v>
      </c>
      <c r="B1" s="11" t="s">
        <v>6</v>
      </c>
      <c r="C1" s="44" t="s">
        <v>7</v>
      </c>
      <c r="D1" s="45" t="s">
        <v>0</v>
      </c>
      <c r="E1" s="45" t="s">
        <v>2</v>
      </c>
      <c r="F1" s="13" t="s">
        <v>56</v>
      </c>
      <c r="G1" s="44" t="s">
        <v>8</v>
      </c>
      <c r="H1" s="12" t="s">
        <v>9</v>
      </c>
      <c r="I1" s="43" t="s">
        <v>58</v>
      </c>
      <c r="J1" s="12" t="s">
        <v>10</v>
      </c>
      <c r="K1" s="43" t="s">
        <v>61</v>
      </c>
      <c r="L1" s="12" t="s">
        <v>11</v>
      </c>
      <c r="M1" s="12" t="s">
        <v>12</v>
      </c>
      <c r="N1" s="44" t="s">
        <v>13</v>
      </c>
      <c r="O1" s="44" t="s">
        <v>63</v>
      </c>
      <c r="P1" s="44" t="s">
        <v>14</v>
      </c>
      <c r="Q1" s="44" t="s">
        <v>15</v>
      </c>
      <c r="R1" s="43" t="s">
        <v>59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7" t="s">
        <v>21</v>
      </c>
      <c r="Z1" s="47" t="s">
        <v>22</v>
      </c>
      <c r="AA1" s="47" t="s">
        <v>23</v>
      </c>
      <c r="AB1" s="20" t="s">
        <v>24</v>
      </c>
      <c r="AC1" s="21" t="s">
        <v>25</v>
      </c>
      <c r="AD1" s="51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19" t="s">
        <v>40</v>
      </c>
      <c r="AS1" s="24" t="s">
        <v>41</v>
      </c>
      <c r="AT1" s="23" t="s">
        <v>42</v>
      </c>
      <c r="AU1" s="26" t="s">
        <v>43</v>
      </c>
      <c r="AV1" s="49" t="s">
        <v>44</v>
      </c>
      <c r="AW1" s="23" t="s">
        <v>45</v>
      </c>
      <c r="AX1" s="23" t="s">
        <v>46</v>
      </c>
      <c r="AY1" s="27" t="s">
        <v>47</v>
      </c>
      <c r="AZ1" s="28" t="s">
        <v>48</v>
      </c>
      <c r="BA1" s="27" t="s">
        <v>49</v>
      </c>
      <c r="BB1" s="29" t="s">
        <v>50</v>
      </c>
      <c r="BC1" s="30" t="s">
        <v>51</v>
      </c>
      <c r="BD1" s="30" t="s">
        <v>52</v>
      </c>
      <c r="BE1" s="55" t="s">
        <v>62</v>
      </c>
      <c r="BF1" s="11" t="s">
        <v>53</v>
      </c>
      <c r="BG1" s="31" t="s">
        <v>54</v>
      </c>
      <c r="BH1" s="31" t="s">
        <v>55</v>
      </c>
    </row>
    <row r="2" spans="1:60" ht="96" customHeight="1">
      <c r="A2" s="32">
        <v>1</v>
      </c>
      <c r="B2" s="1"/>
      <c r="C2" s="1"/>
      <c r="D2" s="1" t="s">
        <v>4</v>
      </c>
      <c r="E2" s="1"/>
      <c r="F2" s="1" t="s">
        <v>60</v>
      </c>
      <c r="G2" s="1" t="s">
        <v>71</v>
      </c>
      <c r="H2" s="1" t="s">
        <v>73</v>
      </c>
      <c r="I2" s="1" t="s">
        <v>65</v>
      </c>
      <c r="J2" s="56" t="s">
        <v>69</v>
      </c>
      <c r="K2" s="54" t="s">
        <v>66</v>
      </c>
      <c r="L2" s="1" t="s">
        <v>67</v>
      </c>
      <c r="M2" s="1" t="s">
        <v>72</v>
      </c>
      <c r="N2" s="1"/>
      <c r="O2" s="1"/>
      <c r="P2" s="1"/>
      <c r="Q2" s="1"/>
      <c r="R2" s="1" t="s">
        <v>57</v>
      </c>
      <c r="S2" s="33">
        <v>167</v>
      </c>
      <c r="T2" s="34">
        <v>8.1</v>
      </c>
      <c r="U2" s="35">
        <v>20.62</v>
      </c>
      <c r="V2" s="36">
        <v>20.62</v>
      </c>
      <c r="W2" s="10"/>
      <c r="X2" s="1" t="s">
        <v>3</v>
      </c>
      <c r="Y2" s="48">
        <v>55</v>
      </c>
      <c r="Z2" s="48">
        <v>53</v>
      </c>
      <c r="AA2" s="48">
        <v>27</v>
      </c>
      <c r="AB2" s="34">
        <v>2</v>
      </c>
      <c r="AC2" s="37">
        <v>1</v>
      </c>
      <c r="AD2" s="52">
        <f>IF(Y2="","",Y2*Z2*AA2/1000000)</f>
        <v>7.9000000000000001E-2</v>
      </c>
      <c r="AE2" s="38">
        <f>IF(AC2="","",65/AD2*AC2)</f>
        <v>823</v>
      </c>
      <c r="AF2" s="1">
        <v>3800</v>
      </c>
      <c r="AG2" s="39">
        <f>IF(ISERROR(AF2/AE2),"",AF2/AE2)</f>
        <v>4.62</v>
      </c>
      <c r="AH2" s="1" t="s">
        <v>70</v>
      </c>
      <c r="AI2" s="40">
        <v>0.42799999999999999</v>
      </c>
      <c r="AJ2" s="39">
        <f>IF(ISERROR(V2*AI2),"",V2*AI2)</f>
        <v>8.83</v>
      </c>
      <c r="AK2" s="39">
        <f t="shared" ref="AK2:AK3" si="0">IF(ISERROR(V2+AG2+AJ2),"",V2+AG2+AJ2)</f>
        <v>34.07</v>
      </c>
      <c r="AL2" s="40">
        <v>0.02</v>
      </c>
      <c r="AM2" s="39">
        <f>IF(ISERROR(BB2*AL2),"",BB2*AL2)</f>
        <v>1.1000000000000001</v>
      </c>
      <c r="AN2" s="40">
        <v>0.05</v>
      </c>
      <c r="AO2" s="39">
        <f>IF(ISERROR(BB2*AN2),"",BB2*AN2)</f>
        <v>2.76</v>
      </c>
      <c r="AP2" s="40">
        <v>0.08</v>
      </c>
      <c r="AQ2" s="39">
        <v>4.41</v>
      </c>
      <c r="AR2" s="1"/>
      <c r="AS2" s="40"/>
      <c r="AT2" s="39">
        <v>0</v>
      </c>
      <c r="AU2" s="1"/>
      <c r="AV2" s="40">
        <v>0</v>
      </c>
      <c r="AW2" s="41">
        <v>0</v>
      </c>
      <c r="AX2" s="39">
        <v>8.27</v>
      </c>
      <c r="AY2" s="39">
        <v>42.34</v>
      </c>
      <c r="AZ2" s="42">
        <v>0.23169999999999999</v>
      </c>
      <c r="BA2" s="39">
        <v>55.12</v>
      </c>
      <c r="BB2" s="57">
        <v>55.11</v>
      </c>
      <c r="BC2" s="10">
        <v>260</v>
      </c>
      <c r="BD2" s="40">
        <v>0.78800000000000003</v>
      </c>
      <c r="BE2" s="10"/>
      <c r="BF2" s="9">
        <v>308</v>
      </c>
      <c r="BG2" s="39">
        <v>13040.72</v>
      </c>
      <c r="BH2" s="39">
        <v>16973.88</v>
      </c>
    </row>
    <row r="3" spans="1:60" ht="95.45" customHeight="1">
      <c r="A3" s="32">
        <v>2</v>
      </c>
      <c r="B3" s="1"/>
      <c r="C3" s="1"/>
      <c r="D3" s="1" t="s">
        <v>4</v>
      </c>
      <c r="E3" s="1"/>
      <c r="F3" s="1" t="s">
        <v>60</v>
      </c>
      <c r="G3" s="1" t="s">
        <v>71</v>
      </c>
      <c r="H3" s="1" t="s">
        <v>73</v>
      </c>
      <c r="I3" s="1" t="s">
        <v>65</v>
      </c>
      <c r="J3" s="56" t="s">
        <v>69</v>
      </c>
      <c r="K3" s="54" t="s">
        <v>66</v>
      </c>
      <c r="L3" s="1" t="s">
        <v>68</v>
      </c>
      <c r="M3" s="1" t="s">
        <v>72</v>
      </c>
      <c r="N3" s="1"/>
      <c r="O3" s="1"/>
      <c r="P3" s="1"/>
      <c r="Q3" s="1"/>
      <c r="R3" s="1" t="s">
        <v>57</v>
      </c>
      <c r="S3" s="33">
        <v>185</v>
      </c>
      <c r="T3" s="34">
        <v>8.1</v>
      </c>
      <c r="U3" s="35">
        <v>22.84</v>
      </c>
      <c r="V3" s="36">
        <v>22.84</v>
      </c>
      <c r="W3" s="10"/>
      <c r="X3" s="1" t="s">
        <v>3</v>
      </c>
      <c r="Y3" s="48">
        <v>55</v>
      </c>
      <c r="Z3" s="48">
        <v>53</v>
      </c>
      <c r="AA3" s="48">
        <v>27</v>
      </c>
      <c r="AB3" s="34">
        <v>2</v>
      </c>
      <c r="AC3" s="9">
        <v>1</v>
      </c>
      <c r="AD3" s="52">
        <f t="shared" ref="AD3" si="1">IF(Y3="","",Y3*Z3*AA3/1000000)</f>
        <v>7.9000000000000001E-2</v>
      </c>
      <c r="AE3" s="38">
        <f t="shared" ref="AE3" si="2">IF(AC3="","",65/AD3*AC3)</f>
        <v>823</v>
      </c>
      <c r="AF3" s="1">
        <v>3800</v>
      </c>
      <c r="AG3" s="39">
        <f t="shared" ref="AG3" si="3">IF(ISERROR(AF3/AE3),"",AF3/AE3)</f>
        <v>4.62</v>
      </c>
      <c r="AH3" s="1" t="s">
        <v>70</v>
      </c>
      <c r="AI3" s="40">
        <v>0.42799999999999999</v>
      </c>
      <c r="AJ3" s="39">
        <f>IF(ISERROR(V3*AI3),"",V3*AI3)</f>
        <v>9.7799999999999994</v>
      </c>
      <c r="AK3" s="39">
        <f t="shared" si="0"/>
        <v>37.24</v>
      </c>
      <c r="AL3" s="40">
        <v>0.02</v>
      </c>
      <c r="AM3" s="39">
        <f t="shared" ref="AM3" si="4">IF(ISERROR(BB3*AL3),"",BB3*AL3)</f>
        <v>1.22</v>
      </c>
      <c r="AN3" s="40">
        <v>0.05</v>
      </c>
      <c r="AO3" s="39">
        <f t="shared" ref="AO3" si="5">IF(ISERROR(BB3*AN3),"",BB3*AN3)</f>
        <v>3.06</v>
      </c>
      <c r="AP3" s="40">
        <v>0.08</v>
      </c>
      <c r="AQ3" s="39">
        <v>4.8899999999999997</v>
      </c>
      <c r="AR3" s="1"/>
      <c r="AS3" s="40"/>
      <c r="AT3" s="39">
        <v>0</v>
      </c>
      <c r="AU3" s="1"/>
      <c r="AV3" s="40"/>
      <c r="AW3" s="41">
        <v>0</v>
      </c>
      <c r="AX3" s="39">
        <v>9.17</v>
      </c>
      <c r="AY3" s="39">
        <v>46.41</v>
      </c>
      <c r="AZ3" s="42">
        <v>0.24099999999999999</v>
      </c>
      <c r="BA3" s="39">
        <v>61.15</v>
      </c>
      <c r="BB3" s="57">
        <v>61.15</v>
      </c>
      <c r="BC3" s="10">
        <v>280</v>
      </c>
      <c r="BD3" s="40">
        <v>0.78159999999999996</v>
      </c>
      <c r="BE3" s="10"/>
      <c r="BF3" s="9">
        <v>317</v>
      </c>
      <c r="BG3" s="39">
        <v>14711.97</v>
      </c>
      <c r="BH3" s="39">
        <v>19384.55</v>
      </c>
    </row>
    <row r="4" spans="1:60" ht="87.6" customHeight="1">
      <c r="A4" s="32">
        <v>3</v>
      </c>
      <c r="B4" s="1"/>
      <c r="C4" s="1"/>
      <c r="D4" s="1" t="s">
        <v>4</v>
      </c>
      <c r="E4" s="1"/>
      <c r="F4" s="1" t="s">
        <v>60</v>
      </c>
      <c r="G4" s="1" t="s">
        <v>74</v>
      </c>
      <c r="H4" s="1" t="s">
        <v>75</v>
      </c>
      <c r="I4" s="1" t="s">
        <v>65</v>
      </c>
      <c r="J4" s="56" t="s">
        <v>76</v>
      </c>
      <c r="K4" s="54" t="s">
        <v>77</v>
      </c>
      <c r="L4" s="1" t="s">
        <v>67</v>
      </c>
      <c r="M4" s="1" t="s">
        <v>64</v>
      </c>
      <c r="N4" s="1"/>
      <c r="O4" s="1"/>
      <c r="P4" s="1"/>
      <c r="Q4" s="1"/>
      <c r="R4" s="1" t="s">
        <v>57</v>
      </c>
      <c r="S4" s="33">
        <v>142</v>
      </c>
      <c r="T4" s="34">
        <v>8.1</v>
      </c>
      <c r="U4" s="35">
        <v>17.53</v>
      </c>
      <c r="V4" s="36">
        <v>17.53</v>
      </c>
      <c r="W4" s="10"/>
      <c r="X4" s="1" t="s">
        <v>3</v>
      </c>
      <c r="Y4" s="48">
        <v>55</v>
      </c>
      <c r="Z4" s="48">
        <v>53</v>
      </c>
      <c r="AA4" s="48">
        <v>27</v>
      </c>
      <c r="AB4" s="34">
        <v>2</v>
      </c>
      <c r="AC4" s="37">
        <v>1</v>
      </c>
      <c r="AD4" s="52">
        <f>IF(Y4="","",Y4*Z4*AA4/1000000)</f>
        <v>7.9000000000000001E-2</v>
      </c>
      <c r="AE4" s="38">
        <f>IF(AC4="","",65/AD4*AC4)</f>
        <v>823</v>
      </c>
      <c r="AF4" s="1">
        <v>3800</v>
      </c>
      <c r="AG4" s="39">
        <f>IF(ISERROR(AF4/AE4),"",AF4/AE4)</f>
        <v>4.62</v>
      </c>
      <c r="AH4" s="1" t="s">
        <v>70</v>
      </c>
      <c r="AI4" s="40">
        <v>0.42799999999999999</v>
      </c>
      <c r="AJ4" s="39">
        <f>IF(ISERROR(V4*AI4),"",V4*AI4)</f>
        <v>7.5</v>
      </c>
      <c r="AK4" s="39">
        <f t="shared" ref="AK4:AK5" si="6">IF(ISERROR(V4+AG4+AJ4),"",V4+AG4+AJ4)</f>
        <v>29.65</v>
      </c>
      <c r="AL4" s="40">
        <v>0.02</v>
      </c>
      <c r="AM4" s="39">
        <f>IF(ISERROR(BB4*AL4),"",BB4*AL4)</f>
        <v>1.08</v>
      </c>
      <c r="AN4" s="40">
        <v>0.05</v>
      </c>
      <c r="AO4" s="39">
        <f>IF(ISERROR(BB4*AN4),"",BB4*AN4)</f>
        <v>2.7</v>
      </c>
      <c r="AP4" s="40">
        <v>0.08</v>
      </c>
      <c r="AQ4" s="39">
        <v>4.32</v>
      </c>
      <c r="AR4" s="1"/>
      <c r="AS4" s="40"/>
      <c r="AT4" s="39">
        <v>0</v>
      </c>
      <c r="AU4" s="1"/>
      <c r="AV4" s="40">
        <v>0</v>
      </c>
      <c r="AW4" s="41">
        <v>0</v>
      </c>
      <c r="AX4" s="39">
        <v>8.1</v>
      </c>
      <c r="AY4" s="39">
        <v>37.75</v>
      </c>
      <c r="AZ4" s="42">
        <v>0.3014</v>
      </c>
      <c r="BA4" s="39">
        <v>54.03</v>
      </c>
      <c r="BB4" s="57">
        <v>54.04</v>
      </c>
      <c r="BC4" s="10">
        <v>260</v>
      </c>
      <c r="BD4" s="40">
        <v>0.79220000000000002</v>
      </c>
      <c r="BE4" s="10"/>
      <c r="BF4" s="58">
        <v>400</v>
      </c>
      <c r="BG4" s="39">
        <v>15100</v>
      </c>
      <c r="BH4" s="39">
        <v>21616</v>
      </c>
    </row>
    <row r="5" spans="1:60" ht="81" customHeight="1">
      <c r="A5" s="32">
        <v>4</v>
      </c>
      <c r="B5" s="1"/>
      <c r="C5" s="1"/>
      <c r="D5" s="1" t="s">
        <v>4</v>
      </c>
      <c r="E5" s="1"/>
      <c r="F5" s="1" t="s">
        <v>60</v>
      </c>
      <c r="G5" s="1" t="s">
        <v>74</v>
      </c>
      <c r="H5" s="1" t="s">
        <v>75</v>
      </c>
      <c r="I5" s="1" t="s">
        <v>65</v>
      </c>
      <c r="J5" s="56" t="s">
        <v>76</v>
      </c>
      <c r="K5" s="54" t="s">
        <v>77</v>
      </c>
      <c r="L5" s="1" t="s">
        <v>68</v>
      </c>
      <c r="M5" s="1" t="s">
        <v>64</v>
      </c>
      <c r="N5" s="1"/>
      <c r="O5" s="1"/>
      <c r="P5" s="1"/>
      <c r="Q5" s="1"/>
      <c r="R5" s="1" t="s">
        <v>57</v>
      </c>
      <c r="S5" s="33">
        <v>156</v>
      </c>
      <c r="T5" s="34">
        <v>8.1</v>
      </c>
      <c r="U5" s="35">
        <v>19.260000000000002</v>
      </c>
      <c r="V5" s="36">
        <v>19.260000000000002</v>
      </c>
      <c r="W5" s="10"/>
      <c r="X5" s="1" t="s">
        <v>3</v>
      </c>
      <c r="Y5" s="48">
        <v>55</v>
      </c>
      <c r="Z5" s="48">
        <v>53</v>
      </c>
      <c r="AA5" s="48">
        <v>27</v>
      </c>
      <c r="AB5" s="34">
        <v>2</v>
      </c>
      <c r="AC5" s="9">
        <v>1</v>
      </c>
      <c r="AD5" s="52">
        <f t="shared" ref="AD5" si="7">IF(Y5="","",Y5*Z5*AA5/1000000)</f>
        <v>7.9000000000000001E-2</v>
      </c>
      <c r="AE5" s="38">
        <f t="shared" ref="AE5" si="8">IF(AC5="","",65/AD5*AC5)</f>
        <v>823</v>
      </c>
      <c r="AF5" s="1">
        <v>3800</v>
      </c>
      <c r="AG5" s="39">
        <f t="shared" ref="AG5" si="9">IF(ISERROR(AF5/AE5),"",AF5/AE5)</f>
        <v>4.62</v>
      </c>
      <c r="AH5" s="1" t="s">
        <v>70</v>
      </c>
      <c r="AI5" s="40">
        <v>0.42799999999999999</v>
      </c>
      <c r="AJ5" s="39">
        <f>IF(ISERROR(V5*AI5),"",V5*AI5)</f>
        <v>8.24</v>
      </c>
      <c r="AK5" s="39">
        <f t="shared" si="6"/>
        <v>32.119999999999997</v>
      </c>
      <c r="AL5" s="40">
        <v>0.02</v>
      </c>
      <c r="AM5" s="39">
        <f t="shared" ref="AM5" si="10">IF(ISERROR(BB5*AL5),"",BB5*AL5)</f>
        <v>1.19</v>
      </c>
      <c r="AN5" s="40">
        <v>0.05</v>
      </c>
      <c r="AO5" s="39">
        <f t="shared" ref="AO5" si="11">IF(ISERROR(BB5*AN5),"",BB5*AN5)</f>
        <v>2.98</v>
      </c>
      <c r="AP5" s="40">
        <v>0.08</v>
      </c>
      <c r="AQ5" s="39">
        <v>4.7699999999999996</v>
      </c>
      <c r="AR5" s="1"/>
      <c r="AS5" s="40"/>
      <c r="AT5" s="39">
        <v>0</v>
      </c>
      <c r="AU5" s="1"/>
      <c r="AV5" s="40"/>
      <c r="AW5" s="41">
        <v>0</v>
      </c>
      <c r="AX5" s="39">
        <v>8.94</v>
      </c>
      <c r="AY5" s="39">
        <v>41.06</v>
      </c>
      <c r="AZ5" s="42">
        <v>0.31169999999999998</v>
      </c>
      <c r="BA5" s="39">
        <v>59.64</v>
      </c>
      <c r="BB5" s="57">
        <v>59.65</v>
      </c>
      <c r="BC5" s="10">
        <v>280</v>
      </c>
      <c r="BD5" s="40">
        <v>0.78700000000000003</v>
      </c>
      <c r="BE5" s="10"/>
      <c r="BF5" s="58">
        <v>400</v>
      </c>
      <c r="BG5" s="39">
        <v>16424</v>
      </c>
      <c r="BH5" s="39">
        <v>23860</v>
      </c>
    </row>
  </sheetData>
  <sheetProtection insertRows="0" deleteRows="0" sort="0"/>
  <protectedRanges>
    <protectedRange sqref="BF2:BF3 P6:BB242 AX2:BA5 P5:W5 BC2:BD5 L2:N242 A2:J242 P2:W2 Y2:AT2 P3:W3 Y3:AT3 P4:W4 Y4:AT4 Y5:AT5" name="Range1"/>
    <protectedRange sqref="AW2:AW5" name="Range1_1"/>
    <protectedRange sqref="K2:K242" name="Range1_2"/>
    <protectedRange sqref="BE2:BE237" name="Range1_3"/>
    <protectedRange sqref="O2:O237" name="Range1_4"/>
    <protectedRange sqref="X2" name="Range1_5"/>
    <protectedRange sqref="X3" name="Range1_6"/>
    <protectedRange sqref="X4" name="Range1_7"/>
    <protectedRange sqref="X5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3C2B5C9-DC27-464C-8FF0-16ADAFAF39BB}">
          <x14:formula1>
            <xm:f>#REF!</xm:f>
          </x14:formula1>
          <xm:sqref>D2:D5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R2:R3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E2:E3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2025-10-09T02:41:06Z</dcterms:modified>
</cp:coreProperties>
</file>