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EE08896E-5E73-4171-9CEC-F0A63C9C3F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[1]Flow!$AB$27:$AB$28,[1]Flow!$AB$39:$AB$43,[1]Flow!$AB$64:$AB$65,[1]Flow!$AB$93:$AB$94,[1]Flow!$AB$103:$AB$105,[1]Flow!$AB$116:$AB$117</definedName>
    <definedName name="AD">'[2]other data'!$T$2:$T$5</definedName>
    <definedName name="ARTIFICIALFLOWERSPLANTS">#REF!</definedName>
    <definedName name="ARTIFICIALFLOWERSPLANTSA1">[3]!Table1[[#All],[VALENCE]]</definedName>
    <definedName name="ARTIFICIALFLOWERSPLANTSAW2">#REF!</definedName>
    <definedName name="ARTIFICIALFLOWERSPLANTSSILHOUETTE">[3]!Table1[[#All],[QUILT]]</definedName>
    <definedName name="Artwork">#REF!</definedName>
    <definedName name="as">'[4]1-Import Product Data Sheet'!$X$2</definedName>
    <definedName name="AssortedSKU_Range">[5]Mapping!$J$2:$J$3</definedName>
    <definedName name="Banner">'[6]Hardline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BATH">[3]!Table1[[#All],[BEDDING]]</definedName>
    <definedName name="BEDBATHSIZE">[3]!Table1[[#All],[FULL/QUEEN]]</definedName>
    <definedName name="BEDBATHTICKETTYPE">[3]!Table1[[#All],[SMALL GUM]]</definedName>
    <definedName name="BEDBATHTICKETYPE">[3]!Table1[[#All],[SMALL GUM]]</definedName>
    <definedName name="BEDDING">[3]!Table1[[#All],[BEDSKIRTS]]</definedName>
    <definedName name="Bedding.">#REF!</definedName>
    <definedName name="Bedspreads_Coverlets">#REF!</definedName>
    <definedName name="bigidea">[7]Lists!$I$6:$I$29</definedName>
    <definedName name="Blankets_Throws">#REF!</definedName>
    <definedName name="BLANKETSTHROWSA1">[3]!Table1[[#All],[KING]]</definedName>
    <definedName name="BLANKETSTHROWSS">[3]!Table1[[#All],[KING SHAM]]</definedName>
    <definedName name="Brand">'[4]1-Import Product Data Sheet'!$N$102:$N$144</definedName>
    <definedName name="Branded">[7]Lists!$F$6:$F$38</definedName>
    <definedName name="brands">'[2]other data'!$K$2:$K$48</definedName>
    <definedName name="BuyUnits_Range">[5]Mapping!$B$2:$B$55</definedName>
    <definedName name="ca_available_Range">[5]Mapping!$AB$2:$AB$5</definedName>
    <definedName name="ca_Compliant_Range">[5]Mapping!$BF$2:$BF$4</definedName>
    <definedName name="ca_CompliantReason_Range">[5]Mapping!$BH$2:$BH$13</definedName>
    <definedName name="ca_SisVendor_Range">[5]Mapping!$BD$2:$BD$3</definedName>
    <definedName name="ca_stuffedarticlesreg_Range">[5]Mapping!$AD$2:$AD$6</definedName>
    <definedName name="CANDLEHOLDERS">[3]!Table1[KING]</definedName>
    <definedName name="CANDLES">[3]!Table1[[#All],[BEDSKIRTS]]</definedName>
    <definedName name="CANDLESA1">[3]!Table1[TWIN]</definedName>
    <definedName name="CANDLESA2">[3]!Table1[Column13]</definedName>
    <definedName name="CANDLESETS">[3]!Table1[TWIN]</definedName>
    <definedName name="CANDLESMATERIAL">#REF!</definedName>
    <definedName name="CANDLESMATERIAL\">#REF!</definedName>
    <definedName name="CANDLESPRODUCT">[3]!Table1[[#Headers],[BEDSKIRTS]]</definedName>
    <definedName name="CANDLESSILHOUETTE">[3]!Table1[[#All],[COMFORTER SET]]</definedName>
    <definedName name="CANDLESTICKETTYPE">[3]!Table1[[#All],[LARGE GUM]]</definedName>
    <definedName name="CANDLESTICKETYPE">[3]!Table1[LARGE GUM]</definedName>
    <definedName name="Case_Freight_Range">[5]Mapping!$F$2:$F$19</definedName>
    <definedName name="CATEGORY">[8]Sheet1!$DW$2:$DW$3</definedName>
    <definedName name="chargeback">'[2]other data'!$B$2:$B$6</definedName>
    <definedName name="cls">#REF!</definedName>
    <definedName name="color">[7]Lists!$J$6:$J$29</definedName>
    <definedName name="COLOR_FAMILY">'[9]x-Lists'!$AB$2:$AB$18</definedName>
    <definedName name="colour">[8]Sheet1!$EH$2:$EH$3</definedName>
    <definedName name="COMFORTERSBEDDINGSETSA1">[3]!Table1[[#All],[TWIN]]</definedName>
    <definedName name="COMFORTERSBEDDINGSETSS">[3]!Table1[[#All],[COMFORTER SET]]</definedName>
    <definedName name="COO_Dest">[5]COO!$D$1:$D$3:'[5]COO'!$D$2</definedName>
    <definedName name="COOCountry_Range">[5]Mapping!$R$2:$R$245</definedName>
    <definedName name="COODest_Range">[5]Mapping!$P$2:$P$3</definedName>
    <definedName name="countries">'[2]other data'!$I$3:$I$249</definedName>
    <definedName name="crs">'[10]SUBCATS INTERNAL USE'!$A$3:$C$1000</definedName>
    <definedName name="CURTAINSDRAPESA1">[3]!Table1[[#All],[VALENCE]]</definedName>
    <definedName name="CURTAINSDRAPESS">[3]!Table1[[#All],[OTHER]]</definedName>
    <definedName name="Cycle">[7]Lists!$E$6:$E$30</definedName>
    <definedName name="dealPricing_Range">[5]Mapping!$AZ$2:$AZ$3</definedName>
    <definedName name="DEC">#REF!</definedName>
    <definedName name="DECOARTIVEACCENTSSILHOUETTE">[3]!Table1[[#All],[DUVETS]]</definedName>
    <definedName name="DECOR">#REF!</definedName>
    <definedName name="DECORA1">[3]!Table1[NOT USED]</definedName>
    <definedName name="Decorative_Accessories">#REF!</definedName>
    <definedName name="Decorative_Pillows_Inserts_Covers">#REF!</definedName>
    <definedName name="DECORATIVEACCENSSILHOUETTE">#REF!</definedName>
    <definedName name="DECORATIVEACCENTS">[3]!Table1[[#All],[THROW PILLOWS]]</definedName>
    <definedName name="DECORATIVEACCENTSA1">[3]!Table1[[#All],[KING]]</definedName>
    <definedName name="DECORATIVEACCENTSA2">#REF!</definedName>
    <definedName name="DECORATIVEACCENTSSILHOUETTE">[3]!Table1[[#All],[DUVETS]]</definedName>
    <definedName name="DECORATIVEPILLOWSCHAIRPADS">[3]!Table1[[#All],[THROW PILLOWS]]</definedName>
    <definedName name="DECORATIVEPILLOWSCHAIRPADSA1">[3]!Table1[[#All],[QUEEN]]</definedName>
    <definedName name="DECORPRODUCT">#REF!</definedName>
    <definedName name="del">'[10]SUBCATS INTERNAL USE'!$G$2:$H$512</definedName>
    <definedName name="den">[7]Lists!$L$6:$L$29</definedName>
    <definedName name="Description1_Range">[5]Mapping!$AM$2:$AM$72</definedName>
    <definedName name="Description2_Range">[5]Mapping!$AN$2:$AN$84</definedName>
    <definedName name="diffgrp">'[2]diff group head'!$A$2:$A$47</definedName>
    <definedName name="DIFFS">'[2]other data'!$AF$2:$AF$13</definedName>
    <definedName name="division">'[11]X-PORTS'!$K$4:$K$12</definedName>
    <definedName name="Division1">'[6]Hardline Drop down'!$A$5:$A$16</definedName>
    <definedName name="Down_Comforters">#REF!</definedName>
    <definedName name="Duvet_Covers">#REF!</definedName>
    <definedName name="DUVETCOVERSA1">[3]!Table1[[#All],[EURO]]</definedName>
    <definedName name="DUVETCOVERSS">[3]!Table1[[#All],[DUVETS]]</definedName>
    <definedName name="Electrics">#REF!</definedName>
    <definedName name="ESSENTIALOILDIFFUSERS">#REF!</definedName>
    <definedName name="ESSENTIALOILSDIFFUSERS">#REF!</definedName>
    <definedName name="FASHION">[12]LIST!$E$2:$E$7</definedName>
    <definedName name="Feature1_Range">[5]Mapping!$AG$2:$AG$25</definedName>
    <definedName name="Feature10_Range">[13]Mapping!$AP$2:$AP$17</definedName>
    <definedName name="Feature2_Range">[5]Mapping!$AH$2:$AH$17</definedName>
    <definedName name="Feature3_Range">[5]Mapping!$AI$2:$AI$21</definedName>
    <definedName name="Feature4_Range">[5]Mapping!$AJ$2:$AJ$9</definedName>
    <definedName name="Feature5_Range">[5]Mapping!$AK$2:$AK$5</definedName>
    <definedName name="Feature6_Range">[5]Mapping!$AL$2:$AL$20</definedName>
    <definedName name="Feature7_Range">[13]Mapping!$AM$2:$AM$21</definedName>
    <definedName name="Feature8_Range">[13]Mapping!$AN$2:$AN$9</definedName>
    <definedName name="Feature9_Range">[13]Mapping!$AO$2:$AO$5</definedName>
    <definedName name="FIFRACompliance_Range">[5]Mapping!$L$2:$L$10</definedName>
    <definedName name="FIFRAExemption_Range">[5]Mapping!$N$2:$N$3</definedName>
    <definedName name="fiscalweeks">#REF!</definedName>
    <definedName name="foam">[8]Sheet1!$EC$2:$EC$3</definedName>
    <definedName name="FOBCostPerPiece">#REF!</definedName>
    <definedName name="FRAGRANCEACCESSORIES">[3]!Table1[NOT USED]</definedName>
    <definedName name="FRAGRANCEPLUGINS">[3]!Table1[Column13]</definedName>
    <definedName name="FRAGRANCESPRAYS">#REF!</definedName>
    <definedName name="FRAMES">[3]!Table1[THROW PILLOWS]</definedName>
    <definedName name="FRAMESA1">[3]!Table1[KING]</definedName>
    <definedName name="FRAMESA2">#REF!</definedName>
    <definedName name="FRAMESTICKETTYPE">#REF!</definedName>
    <definedName name="freight">'[2]other data'!$AC$3:$AC$14</definedName>
    <definedName name="gen_nontxtl_UOM_Range">[5]Mapping!$Z$2:$Z$11</definedName>
    <definedName name="gen_txtl_permlbl_careinstr_Range">[5]Mapping!$V$2:$V$9</definedName>
    <definedName name="gen_txtl_permlbl_fabrcont_Range">[5]Mapping!$X$2:$X$12</definedName>
    <definedName name="gen_txtl_permlbl_vendinfo_Range">[5]Mapping!$T$2:$T$8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HOMEDECOR">[3]!Table1[[#All],[DECORATIVE PILLOWS &amp; CHAIR PADS]]</definedName>
    <definedName name="HOMEDECORSIZE">[3]!Table1[[#All],[UNKOWN]]</definedName>
    <definedName name="HOMEDECORTICKETTYPE">[3]!Table1[[#All],[LARGE GUM]]</definedName>
    <definedName name="INITIALBUY">[12]LIST!$G$2:$G$7</definedName>
    <definedName name="JARCANDLES">#REF!</definedName>
    <definedName name="JARS">#REF!</definedName>
    <definedName name="KD">[8]Sheet1!$DS$2:$DS$2</definedName>
    <definedName name="Kids_Bath">#REF!</definedName>
    <definedName name="Kids_or_Teen">#REF!</definedName>
    <definedName name="KIDSBEDDINGA1">[3]!Table1[[#All],[STANDARD]]</definedName>
    <definedName name="KIDSBEDDINGS">[3]!Table1[[#All],[COORDINATING PILLOWS]]</definedName>
    <definedName name="LicensedProduct_Range">[5]Mapping!$AF$2:$AF$3</definedName>
    <definedName name="LIFESTYLE">[12]LIST!$C$2:$C$7</definedName>
    <definedName name="Lighting_or_Candleholders">#REF!</definedName>
    <definedName name="LOCALIZATION__PRICEPOINT">'[9]x-Lists'!$Z$2:$Z$4</definedName>
    <definedName name="loctype">'[2]other data'!$BN$2:$BN$6</definedName>
    <definedName name="M">[8]Sheet1!$EA$2:$EA$3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ELTS">#REF!</definedName>
    <definedName name="Non_Down_Comforters_Full_Queen_King">#REF!</definedName>
    <definedName name="Non_Down_Comforters_Twin">#REF!</definedName>
    <definedName name="NOPE">[3]!Table1[[#All],[BEDDING]]</definedName>
    <definedName name="NOTHING">[3]!Table1[[#Headers],[DECORATIVE PILLOWS &amp; CHAIR PADS]]</definedName>
    <definedName name="NOVELTYCANDLES\">#REF!</definedName>
    <definedName name="Office">'[6]Hardline Drop down'!$C$5:$C$21</definedName>
    <definedName name="ORDERTYPE">'[2]other data'!$AN$2:$AN$6</definedName>
    <definedName name="OTB">'[2]other data'!$R$2:$R$14</definedName>
    <definedName name="OTHERCANDLES">#REF!</definedName>
    <definedName name="Outdoor">#REF!</definedName>
    <definedName name="PACK">[8]Sheet1!$EE$2:$EE$3</definedName>
    <definedName name="PackageType">'[4]1-Import Product Data Sheet'!$L$102:$L$131</definedName>
    <definedName name="PDQList">'[4]1-Import Product Data Sheet'!$AR$1:$AR$24</definedName>
    <definedName name="Pet_Care">#REF!</definedName>
    <definedName name="PICTUREFRAMESPHOTOALBUMS">[3]!Table1[[#All],[VALENCES]]</definedName>
    <definedName name="PICTUREFRAMESPHOTOALBUMSA1">[3]!Table1[[#All],[NOT USED]]</definedName>
    <definedName name="PICTUREFRAMESPHOTOALBUMSA2">#REF!</definedName>
    <definedName name="PICTUREFRAMESPHOTOALBUMSSILHOUETTE">[3]!Table1[[#All],[COORDINATING PILLOWS]]</definedName>
    <definedName name="PILLARCANDLES">#REF!</definedName>
    <definedName name="Pillow_Shams">#REF!</definedName>
    <definedName name="Pillowcases">#REF!</definedName>
    <definedName name="PILLOWSHAMSA1">[3]!Table1[[#All],[CAL KING]]</definedName>
    <definedName name="PILLOWSHAMSS">[3]!Table1[[#All],[STD SHAM]]</definedName>
    <definedName name="PITCTUREFRAMESPHOTOALBUMS">[3]!Table1[[#All],[VALENCES]]</definedName>
    <definedName name="po_type">'[2]other data'!$AU$2:$AU$11</definedName>
    <definedName name="POOP">#REF!</definedName>
    <definedName name="PORT_IFF">[14]a!$A$10:$B$35</definedName>
    <definedName name="ports">'[11]X-PORTS'!$D$4:$D$33</definedName>
    <definedName name="PortSeq">'[4]1-Import Product Data Sheet'!$U$2</definedName>
    <definedName name="PortSeqLCL">#REF!</definedName>
    <definedName name="POTPOURRI">#REF!</definedName>
    <definedName name="POtype">#REF!</definedName>
    <definedName name="Preticketed_Range">[5]Mapping!$H$2:$H$3</definedName>
    <definedName name="PrevBuy">'[4]1-Import Product Data Sheet'!$AR$26:$AR$27</definedName>
    <definedName name="PRICE">[12]LIST!$B$2:$B$6</definedName>
    <definedName name="Prints">#REF!</definedName>
    <definedName name="QSFOB">[15]Q1!$C$38</definedName>
    <definedName name="Quilts">#REF!</definedName>
    <definedName name="QUILTSANDCOVERLETSA1">[3]!Table1[[#All],[KING / CAL KING]]</definedName>
    <definedName name="QUILTSANDCOVERLETSS">[3]!Table1[[#All],[QUILT]]</definedName>
    <definedName name="RateSeq">'[4]1-Import Product Data Sheet'!$X$2</definedName>
    <definedName name="retailAK_O_YN_Range">[5]Mapping!$AR$2:$AR$3</definedName>
    <definedName name="retailCA_O_YN_Range">[5]Mapping!$AV$2:$AV$3</definedName>
    <definedName name="retailHA_O_YN_Range">[5]Mapping!$AX$2:$AX$3</definedName>
    <definedName name="retailPR_O_YN_Range">[5]Mapping!$AT$2:$AT$3</definedName>
    <definedName name="retailUS_O_YN_Range">[5]Mapping!$AP$2:$AP$3</definedName>
    <definedName name="RoutingDesc">'[10]DOMESTIC Worksheet'!$AG$3:$AG$12</definedName>
    <definedName name="runnum">'[2]other data'!$BI$2:$BI$18</definedName>
    <definedName name="scalenum">'[2]other data'!$BG$2:$BG$18</definedName>
    <definedName name="Season">'[6]Hardline Drop down'!$D$5:$D$15</definedName>
    <definedName name="Seasonal">#REF!</definedName>
    <definedName name="SellUnits_Range">[5]Mapping!$D$2:$D$53</definedName>
    <definedName name="Sheets_Full_Queen_King">#REF!</definedName>
    <definedName name="Sheets_Twin">#REF!</definedName>
    <definedName name="SHEETSA1">[3]!Table1[[#All],[KING PC]]</definedName>
    <definedName name="SHEETSS">[3]!Table1[[#All],[BEDDING SETS]]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uggestedMessage_Range">[5]Mapping!$BB$2:$BB$3</definedName>
    <definedName name="SUPPLIER">'[2]vendor info'!$A$4:$A$400</definedName>
    <definedName name="TBJ">'[2]other data'!$AK$2:$AK$10</definedName>
    <definedName name="TERMS">'[2]other data'!$P$2:$P$7</definedName>
    <definedName name="THEME">'[9]x-Lists'!$AQ$2:$AQ$12</definedName>
    <definedName name="THROWPILLOWSA1">[3]!Table1[[#All],[NOT USED]]</definedName>
    <definedName name="THROWPILLOWSS">[3]!Table1[[#All],[DEC PILLOW ]]</definedName>
    <definedName name="THROWSPILLOWSA1">[3]!Table1[[#All],[NOT USED]]</definedName>
    <definedName name="TICKET">[2]tickets!$B$3:$B$27</definedName>
    <definedName name="ticket2">[2]tickets!$G$3:$G$27</definedName>
    <definedName name="Towels_Bath_Sheets">#REF!</definedName>
    <definedName name="TransitCalendar">#REF!</definedName>
    <definedName name="TransitOTBWeeks">#REF!</definedName>
    <definedName name="TREATMENT">'[9]x-Lists'!$AR$2:$AR$23</definedName>
    <definedName name="UDA3A">'[2]other data'!$AY$2:$AY$4</definedName>
    <definedName name="UDA3B">'[2]other data'!$AZ$2:$AZ$6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'[6]Hardline Drop down'!$E$5</definedName>
    <definedName name="USPORTS">'[11]X-PORTS'!$I$5:$I$7</definedName>
    <definedName name="VALENCESA1">[3]!Table1[[#All],[PANEL]]</definedName>
    <definedName name="VALENCESS">[3]!Table1[[#All],[N/A]]</definedName>
    <definedName name="VASE">#REF!</definedName>
    <definedName name="VendorType">'[6]Hardline Drop down'!$F$5:$F$8</definedName>
    <definedName name="VOTIVETEALIGHTCANDLES">#REF!</definedName>
    <definedName name="WALLDECOR">[3]!Table1[VALENCES]</definedName>
    <definedName name="WALLDECORA1">#REF!</definedName>
    <definedName name="WALLDECORA2">#REF!</definedName>
    <definedName name="WALLDECORSILHOUETTE">[3]!Table1[[#All],[BEDDING SETS]]</definedName>
    <definedName name="WAREHOUSE">'[2]other data'!$BL$2:$BL$24</definedName>
    <definedName name="WAXMELTSTARTS">#REF!</definedName>
    <definedName name="WAXMELTWARMERS">#REF!</definedName>
    <definedName name="Window_Treatments_Hardware_Accessories">#REF!</definedName>
    <definedName name="Window_Treatments_Hardware_Accessories.">#REF!</definedName>
    <definedName name="WINDOWTREATMENTS">[3]!Table1[[#All],[VALENCES]]</definedName>
    <definedName name="wood">[8]Sheet1!$EG$2:$EG$3</definedName>
    <definedName name="World1">[7]Lists!$H$6:$H$29</definedName>
    <definedName name="WREATH">#REF!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5" i="8" l="1"/>
  <c r="AI4" i="8"/>
  <c r="AI3" i="8"/>
  <c r="AI2" i="8"/>
  <c r="BC3" i="8"/>
  <c r="AT3" i="8"/>
  <c r="AQ3" i="8"/>
  <c r="AN3" i="8"/>
  <c r="AL3" i="8"/>
  <c r="AD3" i="8"/>
  <c r="AE3" i="8" s="1"/>
  <c r="AG3" i="8" s="1"/>
  <c r="BC2" i="8"/>
  <c r="AT2" i="8"/>
  <c r="AQ2" i="8"/>
  <c r="AN2" i="8"/>
  <c r="AL2" i="8"/>
  <c r="AD2" i="8"/>
  <c r="AE2" i="8" s="1"/>
  <c r="AG2" i="8" s="1"/>
  <c r="AU3" i="8" l="1"/>
  <c r="AU2" i="8"/>
  <c r="AV2" i="8" s="1"/>
  <c r="AV3" i="8"/>
  <c r="AJ3" i="8"/>
  <c r="AJ2" i="8"/>
  <c r="BC5" i="8"/>
  <c r="AT5" i="8"/>
  <c r="AQ5" i="8"/>
  <c r="AN5" i="8"/>
  <c r="AL5" i="8"/>
  <c r="AD5" i="8"/>
  <c r="AE5" i="8" s="1"/>
  <c r="AG5" i="8" s="1"/>
  <c r="AJ5" i="8"/>
  <c r="BC4" i="8"/>
  <c r="AT4" i="8"/>
  <c r="AQ4" i="8"/>
  <c r="AN4" i="8"/>
  <c r="AL4" i="8"/>
  <c r="AD4" i="8"/>
  <c r="AE4" i="8" s="1"/>
  <c r="AG4" i="8" s="1"/>
  <c r="AJ4" i="8"/>
  <c r="AU4" i="8" l="1"/>
  <c r="AV4" i="8"/>
  <c r="AW4" i="8" s="1"/>
  <c r="BB2" i="8"/>
  <c r="AW2" i="8"/>
  <c r="BB3" i="8"/>
  <c r="AW3" i="8"/>
  <c r="AU5" i="8"/>
  <c r="BB4" i="8" l="1"/>
  <c r="AV5" i="8"/>
  <c r="BB5" i="8" s="1"/>
  <c r="AW5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DBA8482B-B3EC-4189-ABFB-4011FD9467D9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C36F1D08-FCFE-4F02-B4C9-E1DA3FFEB42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A8730FFE-8900-4FC3-89D2-A16897652832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5800745D-4ACC-4967-80E8-03019040F8C9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4B8B4C00-4315-4FDA-B84A-9BD8C32625D3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7E76AF67-6CCC-477C-85E4-5B18639BBF42}">
      <text>
        <r>
          <rPr>
            <sz val="11"/>
            <rFont val="Calibri"/>
            <family val="2"/>
          </rPr>
          <t>[JLA FOB Price Quote (Value)]*[DA %]</t>
        </r>
      </text>
    </comment>
    <comment ref="AN1" authorId="0" shapeId="0" xr:uid="{B86CD806-719A-4631-984E-07584738E12B}">
      <text>
        <r>
          <rPr>
            <sz val="11"/>
            <rFont val="Calibri"/>
            <family val="2"/>
          </rPr>
          <t>[JLA FOB Price Quote (Value)]*[Rebate/Co-op %]</t>
        </r>
      </text>
    </comment>
    <comment ref="AQ1" authorId="0" shapeId="0" xr:uid="{126972AE-9D4F-4B86-8E0F-316017639581}">
      <text>
        <r>
          <rPr>
            <sz val="11"/>
            <rFont val="Calibri"/>
            <family val="2"/>
          </rPr>
          <t>[JLA FOB Price Quote (Value)]*[Load 1 %]</t>
        </r>
      </text>
    </comment>
    <comment ref="AT1" authorId="0" shapeId="0" xr:uid="{58696756-C5DA-4176-9D23-0C1B68C8B6D1}">
      <text>
        <r>
          <rPr>
            <sz val="11"/>
            <rFont val="Calibri"/>
            <family val="2"/>
          </rPr>
          <t>[JLA FOB Price Quote (Value)]*[Load 2 %]</t>
        </r>
      </text>
    </comment>
    <comment ref="AU1" authorId="0" shapeId="0" xr:uid="{75800080-3131-406A-8029-F7379E2147F6}">
      <text>
        <r>
          <rPr>
            <sz val="11"/>
            <rFont val="Calibri"/>
            <family val="2"/>
          </rPr>
          <t>[DA $]+[Rebate/Co-op $]+[Load 1 $]+[Load 2 $]</t>
        </r>
      </text>
    </comment>
    <comment ref="AV1" authorId="0" shapeId="0" xr:uid="{7BC7CD7B-9984-4C39-8052-23168EA0BA7F}">
      <text>
        <r>
          <rPr>
            <sz val="11"/>
            <rFont val="Calibri"/>
            <family val="2"/>
          </rPr>
          <t>[FOB Cost $ (Value)]+[DI Total Load $]</t>
        </r>
      </text>
    </comment>
    <comment ref="AW1" authorId="0" shapeId="0" xr:uid="{B5284972-8E7C-4F38-8986-B3AAF9FDADAA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BB1" authorId="0" shapeId="0" xr:uid="{D4E2EB31-8A29-4539-BB4B-FE08B9451D84}">
      <text>
        <r>
          <rPr>
            <sz val="11"/>
            <rFont val="Calibri"/>
            <family val="2"/>
          </rPr>
          <t>[FOB Cost with Load $]*[Total Quantity]</t>
        </r>
      </text>
    </comment>
    <comment ref="BC1" authorId="0" shapeId="0" xr:uid="{10CBD64D-17BD-4414-BA92-D97E32C745FF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<sst xmlns="http://schemas.openxmlformats.org/spreadsheetml/2006/main" count="103" uniqueCount="72">
  <si>
    <t>Brand</t>
  </si>
  <si>
    <t>Package Type</t>
  </si>
  <si>
    <t>Licensor</t>
  </si>
  <si>
    <t>FILLED THROW</t>
  </si>
  <si>
    <t>Kirkton House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</si>
  <si>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</si>
  <si>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</si>
  <si>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</si>
  <si>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</si>
  <si>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</si>
  <si>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</si>
  <si>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</si>
  <si>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</si>
  <si>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</si>
  <si>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</si>
  <si>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</si>
  <si>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</si>
  <si>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</si>
  <si>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</si>
  <si>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</si>
  <si>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</si>
  <si>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</si>
  <si>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</si>
  <si>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</si>
  <si>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</si>
  <si>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</si>
  <si>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</si>
  <si>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</si>
  <si>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</si>
  <si>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</si>
  <si>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</si>
  <si>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</si>
  <si>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</si>
  <si>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</si>
  <si>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</si>
  <si>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</si>
  <si>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</si>
  <si>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</si>
  <si>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</si>
  <si>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</si>
  <si>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</si>
  <si>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</si>
  <si>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</si>
  <si>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</si>
  <si>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</si>
  <si>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</si>
  <si>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</si>
  <si>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</si>
  <si>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</si>
  <si>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</si>
  <si>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</si>
  <si>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</si>
  <si>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</si>
  <si>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</si>
  <si>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</si>
  <si>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Qingdao, China</t>
  </si>
  <si>
    <t>Material-Short</t>
  </si>
  <si>
    <t>Additional Customer Price</t>
  </si>
  <si>
    <t>Additional Customer Item#</t>
  </si>
  <si>
    <t>White</t>
  </si>
  <si>
    <t>Gray</t>
  </si>
  <si>
    <t>Blue</t>
  </si>
  <si>
    <t>Green</t>
  </si>
  <si>
    <t>50x70"</t>
  </si>
  <si>
    <t>Cool to Touch Filled Throw</t>
  </si>
  <si>
    <t xml:space="preserve">77%nylon 23%PE 170gsm knitted cooling  fabric Solid, 140gsm polyester binding
Filling 90gsm poy fibers, diamond quilting
Packaging: rolled with belly band, 6pcs in PDQ </t>
  </si>
  <si>
    <t>Filled Throw: outershell of 77%nylon 23%PE. Filling 100% polyester</t>
  </si>
  <si>
    <t>9404.90.9622</t>
  </si>
  <si>
    <t>ALDI56-1767</t>
    <phoneticPr fontId="9" type="noConversion"/>
  </si>
  <si>
    <t>ALDI56-1768</t>
  </si>
  <si>
    <t>ALDI56-1769</t>
  </si>
  <si>
    <t>ALDI56-1770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</si>
</sst>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$-409]#,##0.00;\-[$$-409]#,##0.00"/>
    <numFmt numFmtId="184" formatCode="[$$-409]#,##0.00_ ;\-[$$-409]#,##0.00\ "/>
    <numFmt numFmtId="185" formatCode="[$$-481]#,##0.00_);[Red]\([$$-481]#,##0.00\)"/>
    <numFmt numFmtId="188" formatCode="[$$-409]#,##0.000_ ;\-[$$-409]#,##0.000\ "/>
    <numFmt numFmtId="193" formatCode="_ [$¥-804]* #,##0.00_ ;_ [$¥-804]* \-#,##0.00_ ;_ [$¥-804]* &quot;-&quot;??_ ;_ @_ "/>
  </numFmts>
  <fonts count="10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2"/>
      <name val="宋体"/>
      <charset val="134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2" fontId="8" fillId="0" borderId="0"/>
    <xf numFmtId="0" fontId="8" fillId="0" borderId="0"/>
    <xf numFmtId="182" fontId="8" fillId="0" borderId="0"/>
    <xf numFmtId="184" fontId="8" fillId="0" borderId="0"/>
    <xf numFmtId="182" fontId="3" fillId="0" borderId="0"/>
    <xf numFmtId="0" fontId="8" fillId="0" borderId="0">
      <alignment vertical="center"/>
    </xf>
  </cellStyleXfs>
  <cellXfs count="55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8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179" fontId="1" fillId="4" borderId="1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178" fontId="5" fillId="4" borderId="1" xfId="1" applyNumberFormat="1" applyFont="1" applyFill="1" applyBorder="1" applyAlignment="1">
      <alignment wrapText="1"/>
    </xf>
    <xf numFmtId="178" fontId="1" fillId="7" borderId="2" xfId="0" applyNumberFormat="1" applyFont="1" applyFill="1" applyBorder="1" applyAlignment="1">
      <alignment horizontal="center" wrapText="1"/>
    </xf>
    <xf numFmtId="178" fontId="1" fillId="4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8" fontId="5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8" fontId="5" fillId="6" borderId="1" xfId="1" applyNumberFormat="1" applyFont="1" applyFill="1" applyBorder="1" applyAlignment="1">
      <alignment wrapText="1"/>
    </xf>
    <xf numFmtId="0" fontId="5" fillId="5" borderId="1" xfId="1" applyFont="1" applyFill="1" applyBorder="1" applyAlignment="1">
      <alignment wrapText="1"/>
    </xf>
    <xf numFmtId="178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0" fillId="0" borderId="2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6" borderId="1" xfId="4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1" fillId="0" borderId="1" xfId="0" applyNumberFormat="1" applyFont="1" applyBorder="1" applyAlignment="1">
      <alignment horizontal="center" wrapText="1"/>
    </xf>
    <xf numFmtId="10" fontId="6" fillId="0" borderId="0" xfId="0" applyNumberFormat="1" applyFont="1" applyAlignment="1">
      <alignment horizontal="center" wrapText="1"/>
    </xf>
    <xf numFmtId="178" fontId="7" fillId="3" borderId="2" xfId="1" applyNumberFormat="1" applyFont="1" applyFill="1" applyBorder="1" applyAlignment="1">
      <alignment wrapText="1"/>
    </xf>
    <xf numFmtId="181" fontId="0" fillId="0" borderId="0" xfId="0" applyNumberFormat="1" applyAlignment="1">
      <alignment wrapText="1"/>
    </xf>
    <xf numFmtId="181" fontId="5" fillId="0" borderId="1" xfId="1" applyNumberFormat="1" applyFont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0" fontId="2" fillId="0" borderId="1" xfId="4" applyBorder="1" applyAlignment="1">
      <alignment wrapText="1"/>
    </xf>
    <xf numFmtId="178" fontId="7" fillId="5" borderId="2" xfId="1" applyNumberFormat="1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6" borderId="1" xfId="0" applyFill="1" applyBorder="1" applyAlignment="1">
      <alignment wrapText="1"/>
    </xf>
    <xf numFmtId="178" fontId="0" fillId="9" borderId="1" xfId="0" applyNumberFormat="1" applyFill="1" applyBorder="1" applyAlignment="1">
      <alignment wrapText="1"/>
    </xf>
    <xf numFmtId="193" fontId="0" fillId="0" borderId="1" xfId="0" applyNumberFormat="1" applyBorder="1" applyAlignment="1">
      <alignment wrapText="1"/>
    </xf>
    <xf numFmtId="0" fontId="3" fillId="6" borderId="1" xfId="0" applyFont="1" applyFill="1" applyBorder="1"/>
  </cellXfs>
  <cellStyles count="13">
    <cellStyle name="Currency 2" xfId="5" xr:uid="{2FAF1D55-D6CB-42D0-8B51-42EB00C03301}"/>
    <cellStyle name="Normal 2" xfId="4" xr:uid="{48B94C46-0AEB-498B-8577-219C43D37EB5}"/>
    <cellStyle name="Normal 2 18 2" xfId="1" xr:uid="{1BA08453-9F65-454B-A4A0-7177E70831F2}"/>
    <cellStyle name="Normal 30 2 3" xfId="10" xr:uid="{B3443F51-730E-44BF-8871-0332DA2BA835}"/>
    <cellStyle name="Normal 4 21 2 3" xfId="12" xr:uid="{741AD022-5D3D-4FFC-95F8-B85A3B98C959}"/>
    <cellStyle name="Normal 5" xfId="8" xr:uid="{E143FF75-2371-4E69-AF4D-C84A8792913D}"/>
    <cellStyle name="Normal_JC080425-MPD-WP-RE 2 2" xfId="9" xr:uid="{3C3156E9-AB60-4B76-BDCF-2E42FA1913BB}"/>
    <cellStyle name="Percent 2" xfId="6" xr:uid="{E70589B9-27E6-48C2-9E75-E5CCCEF28152}"/>
    <cellStyle name="Style 1" xfId="3" xr:uid="{F4609D05-B161-47A5-8040-F8D4BA086F06}"/>
    <cellStyle name="常规" xfId="0" builtinId="0"/>
    <cellStyle name="常规 10 4 5" xfId="7" xr:uid="{7B6609C4-DA19-4097-BE2C-B660F3756602}"/>
    <cellStyle name="常规 2 3" xfId="11" xr:uid="{AAF1FCCF-8A7F-4F89-8A7E-1B51C5212343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Working%20Documents\JLA\BBB\BBB%20Robert%20Allen\RA%20Fall2010%20BBB%20Order\Anatole\BBB%20ANATOLE%20SET-UP%20ROBERT%20ALLEN%20FINAL%204.29.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Minhas/AppData/Local/Microsoft/Windows/INetCache/Content.Outlook/VJ2E5VPJ/FA20%20BIG%20ONE%20JERSE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zhangqing\Local%20Settings\Temporary%20Internet%20Files\Content.Outlook\IUZUJE2G\BBB\item%20set%20up\BBB_BTC_Cozy%20soft_Item%20Set%20Up_20111222_E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DVD/AppData/Local/Microsoft/Windows/Temporary%20Internet%20Files/Content.Outlook/UNTFDTPU/ITP%20-%20SP%20PROMO%205PC%20COMF-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Info"/>
      <sheetName val="Quote_Sheet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FA20 BIG ONE JERSEY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676CC-2815-481A-847D-A2E3E6F7F712}">
  <dimension ref="A1:BC5"/>
  <sheetViews>
    <sheetView tabSelected="1" workbookViewId="0">
      <selection activeCell="K4" sqref="K4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5" width="7.85546875" style="3" customWidth="1"/>
    <col min="6" max="6" width="12.42578125" style="3" customWidth="1"/>
    <col min="7" max="7" width="7.5703125" style="3" customWidth="1"/>
    <col min="8" max="9" width="13.28515625" style="3" bestFit="1" customWidth="1"/>
    <col min="10" max="10" width="43.5703125" style="3" customWidth="1"/>
    <col min="11" max="11" width="24.28515625" style="47" customWidth="1"/>
    <col min="12" max="12" width="9.7109375" style="3" customWidth="1"/>
    <col min="13" max="13" width="6.140625" style="3" customWidth="1"/>
    <col min="14" max="14" width="10.42578125" style="3" customWidth="1"/>
    <col min="15" max="15" width="13" style="3" customWidth="1"/>
    <col min="16" max="16" width="21.42578125" style="3" customWidth="1"/>
    <col min="17" max="17" width="5.5703125" style="3" customWidth="1"/>
    <col min="18" max="18" width="7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40" customWidth="1"/>
    <col min="26" max="26" width="8.7109375" style="40" customWidth="1"/>
    <col min="27" max="27" width="7.140625" style="40" customWidth="1"/>
    <col min="28" max="28" width="9" style="5" customWidth="1"/>
    <col min="29" max="29" width="6.28515625" style="7" customWidth="1"/>
    <col min="30" max="30" width="10" style="44" customWidth="1"/>
    <col min="31" max="31" width="9.85546875" style="7" customWidth="1"/>
    <col min="32" max="32" width="7.85546875" style="3" customWidth="1"/>
    <col min="33" max="33" width="8.85546875" style="6" customWidth="1"/>
    <col min="34" max="34" width="12.85546875" style="3" customWidth="1"/>
    <col min="35" max="35" width="8.42578125" style="8" customWidth="1"/>
    <col min="36" max="36" width="9" style="6" customWidth="1"/>
    <col min="37" max="37" width="7.85546875" style="8" customWidth="1"/>
    <col min="38" max="38" width="5.85546875" style="6" customWidth="1"/>
    <col min="39" max="40" width="9.5703125" style="8" customWidth="1"/>
    <col min="41" max="41" width="10" style="6" customWidth="1"/>
    <col min="42" max="42" width="9.5703125" style="6" customWidth="1"/>
    <col min="43" max="43" width="9.42578125" style="6" customWidth="1"/>
    <col min="44" max="44" width="7.140625" style="8" customWidth="1"/>
    <col min="45" max="45" width="7.85546875" style="8" customWidth="1"/>
    <col min="46" max="46" width="9.5703125" style="6" customWidth="1"/>
    <col min="47" max="47" width="8.140625" style="6" customWidth="1"/>
    <col min="48" max="48" width="9.140625" style="3" customWidth="1"/>
    <col min="49" max="50" width="9.140625" style="3"/>
    <col min="51" max="51" width="10.140625" style="6" customWidth="1"/>
    <col min="52" max="53" width="9.140625" style="6"/>
    <col min="54" max="55" width="11.85546875" style="3" customWidth="1"/>
    <col min="56" max="16384" width="9.140625" style="3"/>
  </cols>
  <sheetData>
    <row r="1" spans="1:55" ht="68.099999999999994" customHeight="1">
      <c r="A1" s="11" t="s">
        <v>5</v>
      </c>
      <c r="B1" s="11" t="s">
        <v>6</v>
      </c>
      <c r="C1" s="38" t="s">
        <v>7</v>
      </c>
      <c r="D1" s="39" t="s">
        <v>0</v>
      </c>
      <c r="E1" s="39" t="s">
        <v>2</v>
      </c>
      <c r="F1" s="13" t="s">
        <v>51</v>
      </c>
      <c r="G1" s="38" t="s">
        <v>8</v>
      </c>
      <c r="H1" s="12" t="s">
        <v>9</v>
      </c>
      <c r="I1" s="37" t="s">
        <v>53</v>
      </c>
      <c r="J1" s="12" t="s">
        <v>10</v>
      </c>
      <c r="K1" s="37" t="s">
        <v>56</v>
      </c>
      <c r="L1" s="12" t="s">
        <v>11</v>
      </c>
      <c r="M1" s="12" t="s">
        <v>12</v>
      </c>
      <c r="N1" s="38" t="s">
        <v>13</v>
      </c>
      <c r="O1" s="38" t="s">
        <v>58</v>
      </c>
      <c r="P1" s="38" t="s">
        <v>14</v>
      </c>
      <c r="Q1" s="38" t="s">
        <v>15</v>
      </c>
      <c r="R1" s="37" t="s">
        <v>54</v>
      </c>
      <c r="S1" s="14" t="s">
        <v>16</v>
      </c>
      <c r="T1" s="15" t="s">
        <v>17</v>
      </c>
      <c r="U1" s="16" t="s">
        <v>18</v>
      </c>
      <c r="V1" s="17" t="s">
        <v>19</v>
      </c>
      <c r="W1" s="18" t="s">
        <v>20</v>
      </c>
      <c r="X1" s="19" t="s">
        <v>1</v>
      </c>
      <c r="Y1" s="41" t="s">
        <v>21</v>
      </c>
      <c r="Z1" s="41" t="s">
        <v>22</v>
      </c>
      <c r="AA1" s="41" t="s">
        <v>23</v>
      </c>
      <c r="AB1" s="20" t="s">
        <v>24</v>
      </c>
      <c r="AC1" s="21" t="s">
        <v>25</v>
      </c>
      <c r="AD1" s="45" t="s">
        <v>26</v>
      </c>
      <c r="AE1" s="22" t="s">
        <v>27</v>
      </c>
      <c r="AF1" s="11" t="s">
        <v>28</v>
      </c>
      <c r="AG1" s="23" t="s">
        <v>29</v>
      </c>
      <c r="AH1" s="11" t="s">
        <v>30</v>
      </c>
      <c r="AI1" s="24" t="s">
        <v>31</v>
      </c>
      <c r="AJ1" s="25" t="s">
        <v>32</v>
      </c>
      <c r="AK1" s="24" t="s">
        <v>33</v>
      </c>
      <c r="AL1" s="23" t="s">
        <v>34</v>
      </c>
      <c r="AM1" s="42" t="s">
        <v>35</v>
      </c>
      <c r="AN1" s="23" t="s">
        <v>36</v>
      </c>
      <c r="AO1" s="19" t="s">
        <v>37</v>
      </c>
      <c r="AP1" s="24" t="s">
        <v>38</v>
      </c>
      <c r="AQ1" s="23" t="s">
        <v>39</v>
      </c>
      <c r="AR1" s="19" t="s">
        <v>40</v>
      </c>
      <c r="AS1" s="24" t="s">
        <v>41</v>
      </c>
      <c r="AT1" s="23" t="s">
        <v>42</v>
      </c>
      <c r="AU1" s="23" t="s">
        <v>43</v>
      </c>
      <c r="AV1" s="26" t="s">
        <v>44</v>
      </c>
      <c r="AW1" s="26" t="s">
        <v>45</v>
      </c>
      <c r="AX1" s="43" t="s">
        <v>46</v>
      </c>
      <c r="AY1" s="49" t="s">
        <v>57</v>
      </c>
      <c r="AZ1" s="11" t="s">
        <v>47</v>
      </c>
      <c r="BA1" s="11" t="s">
        <v>48</v>
      </c>
      <c r="BB1" s="27" t="s">
        <v>49</v>
      </c>
      <c r="BC1" s="27" t="s">
        <v>50</v>
      </c>
    </row>
    <row r="2" spans="1:55" ht="60">
      <c r="A2" s="28">
        <v>1</v>
      </c>
      <c r="B2" s="1"/>
      <c r="C2" s="1"/>
      <c r="D2" s="1" t="s">
        <v>4</v>
      </c>
      <c r="E2" s="1"/>
      <c r="F2" s="1" t="s">
        <v>3</v>
      </c>
      <c r="G2" s="1"/>
      <c r="H2" s="50" t="s">
        <v>64</v>
      </c>
      <c r="I2" s="50" t="s">
        <v>64</v>
      </c>
      <c r="J2" s="50" t="s">
        <v>65</v>
      </c>
      <c r="K2" s="48" t="s">
        <v>66</v>
      </c>
      <c r="L2" s="50" t="s">
        <v>63</v>
      </c>
      <c r="M2" s="1" t="s">
        <v>60</v>
      </c>
      <c r="N2" s="1"/>
      <c r="O2" s="1"/>
      <c r="P2" s="54" t="s">
        <v>68</v>
      </c>
      <c r="Q2" s="51"/>
      <c r="R2" s="1" t="s">
        <v>52</v>
      </c>
      <c r="S2" s="29">
        <v>56.4</v>
      </c>
      <c r="T2" s="30">
        <v>8.1</v>
      </c>
      <c r="U2" s="31">
        <v>6.96</v>
      </c>
      <c r="V2" s="32">
        <v>6.96</v>
      </c>
      <c r="W2" s="53">
        <v>55</v>
      </c>
      <c r="X2" s="1"/>
      <c r="Y2" s="30">
        <v>41</v>
      </c>
      <c r="Z2" s="30">
        <v>30.5</v>
      </c>
      <c r="AA2" s="30">
        <v>40</v>
      </c>
      <c r="AB2" s="30">
        <v>2</v>
      </c>
      <c r="AC2" s="10">
        <v>6</v>
      </c>
      <c r="AD2" s="46">
        <f t="shared" ref="AD2:AD3" si="0">IF(Y2="","",Y2*Z2*AA2/1000000)</f>
        <v>0.05</v>
      </c>
      <c r="AE2" s="33">
        <f t="shared" ref="AE2:AE3" si="1">IF(AC2="","",65/AD2*AC2)</f>
        <v>7800</v>
      </c>
      <c r="AF2" s="1"/>
      <c r="AG2" s="34">
        <f t="shared" ref="AG2:AG3" si="2">IF(ISERROR(AF2/AE2),"",AF2/AE2)</f>
        <v>0</v>
      </c>
      <c r="AH2" s="1" t="s">
        <v>67</v>
      </c>
      <c r="AI2" s="35">
        <f>7.3%+30%</f>
        <v>0.373</v>
      </c>
      <c r="AJ2" s="34">
        <f t="shared" ref="AJ2:AJ3" si="3">IF(ISERROR(V2*AI2),"",V2*AI2)</f>
        <v>2.6</v>
      </c>
      <c r="AK2" s="35">
        <v>0.02</v>
      </c>
      <c r="AL2" s="34">
        <f t="shared" ref="AL2:AL3" si="4">IF(ISERROR(AX2*AK2),"",AX2*AK2)</f>
        <v>0.15</v>
      </c>
      <c r="AM2" s="35"/>
      <c r="AN2" s="34">
        <f t="shared" ref="AN2:AN3" si="5">IF(ISERROR(AX2*AM2),"",AX2*AM2)</f>
        <v>0</v>
      </c>
      <c r="AO2" s="1"/>
      <c r="AP2" s="35"/>
      <c r="AQ2" s="34">
        <f>IF(ISERROR(AX2*AP2),"",AX2*AP2)</f>
        <v>0</v>
      </c>
      <c r="AR2" s="9"/>
      <c r="AS2" s="35"/>
      <c r="AT2" s="34">
        <f t="shared" ref="AT2:AT3" si="6">IF(ISERROR(AX2*AS2),"",AX2*AS2)</f>
        <v>0</v>
      </c>
      <c r="AU2" s="34">
        <f t="shared" ref="AU2:AU3" si="7">IF(ISERROR(AL2+AN2+AQ2+AT2),"",AL2+AN2+AQ2+AT2)</f>
        <v>0.15</v>
      </c>
      <c r="AV2" s="34">
        <f t="shared" ref="AV2:AV3" si="8">IF(ISERROR(V2+AU2),"",V2+AU2)</f>
        <v>7.11</v>
      </c>
      <c r="AW2" s="36">
        <f t="shared" ref="AW2:AW3" si="9">IF(ISERROR((AX2-AV2)/AX2),"",(AX2-AV2)/AX2)</f>
        <v>7.1800000000000003E-2</v>
      </c>
      <c r="AX2" s="52">
        <v>7.66</v>
      </c>
      <c r="AY2" s="52">
        <v>7.66</v>
      </c>
      <c r="AZ2" s="9" t="s">
        <v>55</v>
      </c>
      <c r="BA2" s="10">
        <v>25830</v>
      </c>
      <c r="BB2" s="34">
        <f t="shared" ref="BB2:BB3" si="10">IF(ISERROR(AV2*BA2),"",AV2*BA2)</f>
        <v>183651.3</v>
      </c>
      <c r="BC2" s="34">
        <f t="shared" ref="BC2:BC3" si="11">IF(ISERROR(AX2*BA2),"",AX2*BA2)</f>
        <v>197857.8</v>
      </c>
    </row>
    <row r="3" spans="1:55" ht="60">
      <c r="A3" s="28">
        <v>2</v>
      </c>
      <c r="B3" s="1"/>
      <c r="C3" s="1"/>
      <c r="D3" s="1" t="s">
        <v>4</v>
      </c>
      <c r="E3" s="1"/>
      <c r="F3" s="1" t="s">
        <v>3</v>
      </c>
      <c r="G3" s="1"/>
      <c r="H3" s="50" t="s">
        <v>64</v>
      </c>
      <c r="I3" s="50" t="s">
        <v>64</v>
      </c>
      <c r="J3" s="50" t="s">
        <v>65</v>
      </c>
      <c r="K3" s="48" t="s">
        <v>66</v>
      </c>
      <c r="L3" s="50" t="s">
        <v>63</v>
      </c>
      <c r="M3" s="1" t="s">
        <v>61</v>
      </c>
      <c r="N3" s="1"/>
      <c r="O3" s="1"/>
      <c r="P3" s="54" t="s">
        <v>69</v>
      </c>
      <c r="Q3" s="51"/>
      <c r="R3" s="1" t="s">
        <v>52</v>
      </c>
      <c r="S3" s="29">
        <v>56.4</v>
      </c>
      <c r="T3" s="30">
        <v>8.1</v>
      </c>
      <c r="U3" s="31">
        <v>6.96</v>
      </c>
      <c r="V3" s="32">
        <v>6.96</v>
      </c>
      <c r="W3" s="53">
        <v>55</v>
      </c>
      <c r="X3" s="1"/>
      <c r="Y3" s="30">
        <v>41</v>
      </c>
      <c r="Z3" s="30">
        <v>30.5</v>
      </c>
      <c r="AA3" s="30">
        <v>40</v>
      </c>
      <c r="AB3" s="30">
        <v>2</v>
      </c>
      <c r="AC3" s="10">
        <v>6</v>
      </c>
      <c r="AD3" s="46">
        <f t="shared" si="0"/>
        <v>0.05</v>
      </c>
      <c r="AE3" s="33">
        <f t="shared" si="1"/>
        <v>7800</v>
      </c>
      <c r="AF3" s="1"/>
      <c r="AG3" s="34">
        <f t="shared" si="2"/>
        <v>0</v>
      </c>
      <c r="AH3" s="1" t="s">
        <v>67</v>
      </c>
      <c r="AI3" s="35">
        <f t="shared" ref="AI3:AI5" si="12">7.3%+30%</f>
        <v>0.373</v>
      </c>
      <c r="AJ3" s="34">
        <f t="shared" si="3"/>
        <v>2.6</v>
      </c>
      <c r="AK3" s="35">
        <v>0.02</v>
      </c>
      <c r="AL3" s="34">
        <f t="shared" si="4"/>
        <v>0.15</v>
      </c>
      <c r="AM3" s="35"/>
      <c r="AN3" s="34">
        <f t="shared" si="5"/>
        <v>0</v>
      </c>
      <c r="AO3" s="1"/>
      <c r="AP3" s="35"/>
      <c r="AQ3" s="34">
        <f t="shared" ref="AQ3" si="13">IF(ISERROR(AX3*AP3),"",AX3*AP3)</f>
        <v>0</v>
      </c>
      <c r="AR3" s="9"/>
      <c r="AS3" s="35"/>
      <c r="AT3" s="34">
        <f t="shared" si="6"/>
        <v>0</v>
      </c>
      <c r="AU3" s="34">
        <f t="shared" si="7"/>
        <v>0.15</v>
      </c>
      <c r="AV3" s="34">
        <f t="shared" si="8"/>
        <v>7.11</v>
      </c>
      <c r="AW3" s="36">
        <f t="shared" si="9"/>
        <v>7.1800000000000003E-2</v>
      </c>
      <c r="AX3" s="52">
        <v>7.66</v>
      </c>
      <c r="AY3" s="52">
        <v>7.66</v>
      </c>
      <c r="AZ3" s="9" t="s">
        <v>55</v>
      </c>
      <c r="BA3" s="10">
        <v>25830</v>
      </c>
      <c r="BB3" s="34">
        <f t="shared" si="10"/>
        <v>183651.3</v>
      </c>
      <c r="BC3" s="34">
        <f t="shared" si="11"/>
        <v>197857.8</v>
      </c>
    </row>
    <row r="4" spans="1:55" ht="60">
      <c r="A4" s="28">
        <v>3</v>
      </c>
      <c r="B4" s="1"/>
      <c r="C4" s="1"/>
      <c r="D4" s="1" t="s">
        <v>4</v>
      </c>
      <c r="E4" s="1"/>
      <c r="F4" s="1" t="s">
        <v>3</v>
      </c>
      <c r="G4" s="1"/>
      <c r="H4" s="50" t="s">
        <v>64</v>
      </c>
      <c r="I4" s="50" t="s">
        <v>64</v>
      </c>
      <c r="J4" s="50" t="s">
        <v>65</v>
      </c>
      <c r="K4" s="48" t="s">
        <v>66</v>
      </c>
      <c r="L4" s="50" t="s">
        <v>63</v>
      </c>
      <c r="M4" s="1" t="s">
        <v>59</v>
      </c>
      <c r="N4" s="1"/>
      <c r="O4" s="1"/>
      <c r="P4" s="54" t="s">
        <v>70</v>
      </c>
      <c r="Q4" s="51"/>
      <c r="R4" s="1" t="s">
        <v>52</v>
      </c>
      <c r="S4" s="29">
        <v>56.4</v>
      </c>
      <c r="T4" s="30">
        <v>8.1</v>
      </c>
      <c r="U4" s="31">
        <v>6.96</v>
      </c>
      <c r="V4" s="32">
        <v>6.96</v>
      </c>
      <c r="W4" s="53">
        <v>55</v>
      </c>
      <c r="X4" s="1"/>
      <c r="Y4" s="30">
        <v>41</v>
      </c>
      <c r="Z4" s="30">
        <v>30.5</v>
      </c>
      <c r="AA4" s="30">
        <v>40</v>
      </c>
      <c r="AB4" s="30">
        <v>2</v>
      </c>
      <c r="AC4" s="10">
        <v>6</v>
      </c>
      <c r="AD4" s="46">
        <f t="shared" ref="AD4:AD5" si="14">IF(Y4="","",Y4*Z4*AA4/1000000)</f>
        <v>0.05</v>
      </c>
      <c r="AE4" s="33">
        <f t="shared" ref="AE4:AE5" si="15">IF(AC4="","",65/AD4*AC4)</f>
        <v>7800</v>
      </c>
      <c r="AF4" s="1"/>
      <c r="AG4" s="34">
        <f t="shared" ref="AG4:AG5" si="16">IF(ISERROR(AF4/AE4),"",AF4/AE4)</f>
        <v>0</v>
      </c>
      <c r="AH4" s="1" t="s">
        <v>67</v>
      </c>
      <c r="AI4" s="35">
        <f t="shared" si="12"/>
        <v>0.373</v>
      </c>
      <c r="AJ4" s="34">
        <f t="shared" ref="AJ4:AJ5" si="17">IF(ISERROR(V4*AI4),"",V4*AI4)</f>
        <v>2.6</v>
      </c>
      <c r="AK4" s="35">
        <v>0.02</v>
      </c>
      <c r="AL4" s="34">
        <f t="shared" ref="AL4:AL5" si="18">IF(ISERROR(AX4*AK4),"",AX4*AK4)</f>
        <v>0.15</v>
      </c>
      <c r="AM4" s="35"/>
      <c r="AN4" s="34">
        <f t="shared" ref="AN4:AN5" si="19">IF(ISERROR(AX4*AM4),"",AX4*AM4)</f>
        <v>0</v>
      </c>
      <c r="AO4" s="1"/>
      <c r="AP4" s="35"/>
      <c r="AQ4" s="34">
        <f>IF(ISERROR(AX4*AP4),"",AX4*AP4)</f>
        <v>0</v>
      </c>
      <c r="AR4" s="9"/>
      <c r="AS4" s="35"/>
      <c r="AT4" s="34">
        <f t="shared" ref="AT4:AT5" si="20">IF(ISERROR(AX4*AS4),"",AX4*AS4)</f>
        <v>0</v>
      </c>
      <c r="AU4" s="34">
        <f t="shared" ref="AU4:AU5" si="21">IF(ISERROR(AL4+AN4+AQ4+AT4),"",AL4+AN4+AQ4+AT4)</f>
        <v>0.15</v>
      </c>
      <c r="AV4" s="34">
        <f t="shared" ref="AV4:AV5" si="22">IF(ISERROR(V4+AU4),"",V4+AU4)</f>
        <v>7.11</v>
      </c>
      <c r="AW4" s="36">
        <f t="shared" ref="AW4:AW5" si="23">IF(ISERROR((AX4-AV4)/AX4),"",(AX4-AV4)/AX4)</f>
        <v>7.1800000000000003E-2</v>
      </c>
      <c r="AX4" s="52">
        <v>7.66</v>
      </c>
      <c r="AY4" s="52">
        <v>7.66</v>
      </c>
      <c r="AZ4" s="9" t="s">
        <v>55</v>
      </c>
      <c r="BA4" s="10">
        <v>12915</v>
      </c>
      <c r="BB4" s="34">
        <f t="shared" ref="BB4:BB5" si="24">IF(ISERROR(AV4*BA4),"",AV4*BA4)</f>
        <v>91825.65</v>
      </c>
      <c r="BC4" s="34">
        <f t="shared" ref="BC4:BC5" si="25">IF(ISERROR(AX4*BA4),"",AX4*BA4)</f>
        <v>98928.9</v>
      </c>
    </row>
    <row r="5" spans="1:55" ht="60">
      <c r="A5" s="28">
        <v>4</v>
      </c>
      <c r="B5" s="1"/>
      <c r="C5" s="1"/>
      <c r="D5" s="1" t="s">
        <v>4</v>
      </c>
      <c r="E5" s="1"/>
      <c r="F5" s="1" t="s">
        <v>3</v>
      </c>
      <c r="G5" s="1"/>
      <c r="H5" s="50" t="s">
        <v>64</v>
      </c>
      <c r="I5" s="50" t="s">
        <v>64</v>
      </c>
      <c r="J5" s="50" t="s">
        <v>65</v>
      </c>
      <c r="K5" s="48" t="s">
        <v>66</v>
      </c>
      <c r="L5" s="50" t="s">
        <v>63</v>
      </c>
      <c r="M5" s="1" t="s">
        <v>62</v>
      </c>
      <c r="N5" s="1"/>
      <c r="O5" s="1"/>
      <c r="P5" s="54" t="s">
        <v>71</v>
      </c>
      <c r="Q5" s="51"/>
      <c r="R5" s="1" t="s">
        <v>52</v>
      </c>
      <c r="S5" s="29">
        <v>56.4</v>
      </c>
      <c r="T5" s="30">
        <v>8.1</v>
      </c>
      <c r="U5" s="31">
        <v>6.96</v>
      </c>
      <c r="V5" s="32">
        <v>6.96</v>
      </c>
      <c r="W5" s="53">
        <v>55</v>
      </c>
      <c r="X5" s="1"/>
      <c r="Y5" s="30">
        <v>41</v>
      </c>
      <c r="Z5" s="30">
        <v>30.5</v>
      </c>
      <c r="AA5" s="30">
        <v>40</v>
      </c>
      <c r="AB5" s="30">
        <v>2</v>
      </c>
      <c r="AC5" s="10">
        <v>6</v>
      </c>
      <c r="AD5" s="46">
        <f t="shared" si="14"/>
        <v>0.05</v>
      </c>
      <c r="AE5" s="33">
        <f t="shared" si="15"/>
        <v>7800</v>
      </c>
      <c r="AF5" s="1"/>
      <c r="AG5" s="34">
        <f t="shared" si="16"/>
        <v>0</v>
      </c>
      <c r="AH5" s="1" t="s">
        <v>67</v>
      </c>
      <c r="AI5" s="35">
        <f t="shared" si="12"/>
        <v>0.373</v>
      </c>
      <c r="AJ5" s="34">
        <f t="shared" si="17"/>
        <v>2.6</v>
      </c>
      <c r="AK5" s="35">
        <v>0.02</v>
      </c>
      <c r="AL5" s="34">
        <f t="shared" si="18"/>
        <v>0.15</v>
      </c>
      <c r="AM5" s="35"/>
      <c r="AN5" s="34">
        <f t="shared" si="19"/>
        <v>0</v>
      </c>
      <c r="AO5" s="1"/>
      <c r="AP5" s="35"/>
      <c r="AQ5" s="34">
        <f t="shared" ref="AQ5" si="26">IF(ISERROR(AX5*AP5),"",AX5*AP5)</f>
        <v>0</v>
      </c>
      <c r="AR5" s="9"/>
      <c r="AS5" s="35"/>
      <c r="AT5" s="34">
        <f t="shared" si="20"/>
        <v>0</v>
      </c>
      <c r="AU5" s="34">
        <f t="shared" si="21"/>
        <v>0.15</v>
      </c>
      <c r="AV5" s="34">
        <f t="shared" si="22"/>
        <v>7.11</v>
      </c>
      <c r="AW5" s="36">
        <f t="shared" si="23"/>
        <v>7.1800000000000003E-2</v>
      </c>
      <c r="AX5" s="52">
        <v>7.66</v>
      </c>
      <c r="AY5" s="52">
        <v>7.66</v>
      </c>
      <c r="AZ5" s="9" t="s">
        <v>55</v>
      </c>
      <c r="BA5" s="10">
        <v>12915</v>
      </c>
      <c r="BB5" s="34">
        <f t="shared" si="24"/>
        <v>91825.65</v>
      </c>
      <c r="BC5" s="34">
        <f t="shared" si="25"/>
        <v>98928.9</v>
      </c>
    </row>
  </sheetData>
  <sheetProtection insertRows="0" deleteRows="0" sort="0"/>
  <protectedRanges>
    <protectedRange sqref="N2:N5 AZ1 A2:G5 AB2:AW5 AM1:AN1 L6:N243 P6:AU243 A6:J243 Q2:X5 BA2:BA5" name="Range1"/>
    <protectedRange sqref="K2:K250" name="Range1_1"/>
    <protectedRange sqref="AY6:AY245" name="Range1_2"/>
    <protectedRange sqref="O2:O245" name="Range1_3"/>
    <protectedRange sqref="H2:J5" name="Range1_4"/>
    <protectedRange sqref="L2:M5" name="Range1_5"/>
    <protectedRange sqref="Y2:AA5" name="Range1_7"/>
    <protectedRange sqref="AX2:AY5" name="Range1_8"/>
  </protectedRanges>
  <phoneticPr fontId="9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1395DBF2-9719-490D-A5F3-FDB71566C045}">
          <x14:formula1>
            <xm:f>#REF!</xm:f>
          </x14:formula1>
          <xm:sqref>D2:D5</xm:sqref>
        </x14:dataValidation>
        <x14:dataValidation type="list" allowBlank="1" showInputMessage="1" showErrorMessage="1" xr:uid="{065B5675-627F-44FF-8E56-11613DCE8A38}">
          <x14:formula1>
            <xm:f>#REF!</xm:f>
          </x14:formula1>
          <xm:sqref>R2:R5</xm:sqref>
        </x14:dataValidation>
        <x14:dataValidation type="list" allowBlank="1" showInputMessage="1" showErrorMessage="1" xr:uid="{D2B33139-09CF-4BD3-878B-AB124AE8C200}">
          <x14:formula1>
            <xm:f>#REF!</xm:f>
          </x14:formula1>
          <xm:sqref>AZ2:AZ5</xm:sqref>
        </x14:dataValidation>
        <x14:dataValidation type="list" allowBlank="1" showInputMessage="1" showErrorMessage="1" xr:uid="{AE9994C2-9C60-43DD-A320-81131AF9597F}">
          <x14:formula1>
            <xm:f>#REF!</xm:f>
          </x14:formula1>
          <xm:sqref>E2:E5</xm:sqref>
        </x14:dataValidation>
        <x14:dataValidation type="list" allowBlank="1" showInputMessage="1" showErrorMessage="1" xr:uid="{63ABC40F-D9F0-4933-81EB-0AB4607EDD7B}">
          <x14:formula1>
            <xm:f>#REF!</xm:f>
          </x14:formula1>
          <xm:sqref>F2:F5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2025-10-11T02:23:16Z</dcterms:modified>
</cp:coreProperties>
</file>