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7BB85DD1-2E35-4670-B86D-87E474379BC6}" xr6:coauthVersionLast="47" xr6:coauthVersionMax="47" xr10:uidLastSave="{00000000-0000-0000-0000-000000000000}"/>
  <bookViews>
    <workbookView xWindow="-110" yWindow="-110" windowWidth="19420" windowHeight="11500" xr2:uid="{3CC17C6C-C506-47B7-AFCD-9035F0A29505}"/>
  </bookViews>
  <sheets>
    <sheet name="Item" sheetId="1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4" i="1" l="1"/>
  <c r="AU14" i="1"/>
  <c r="AR14" i="1"/>
  <c r="AP14" i="1"/>
  <c r="AN14" i="1"/>
  <c r="AL14" i="1"/>
  <c r="AI14" i="1"/>
  <c r="AB14" i="1"/>
  <c r="AD14" i="1" s="1"/>
  <c r="AF14" i="1" s="1"/>
  <c r="AJ14" i="1" s="1"/>
  <c r="BB13" i="1"/>
  <c r="AU13" i="1"/>
  <c r="AR13" i="1"/>
  <c r="AP13" i="1"/>
  <c r="AN13" i="1"/>
  <c r="AL13" i="1"/>
  <c r="AI13" i="1"/>
  <c r="AB13" i="1"/>
  <c r="AD13" i="1" s="1"/>
  <c r="AF13" i="1" s="1"/>
  <c r="AJ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AJ11" i="1" s="1"/>
  <c r="BB10" i="1"/>
  <c r="AU10" i="1"/>
  <c r="AR10" i="1"/>
  <c r="AP10" i="1"/>
  <c r="AN10" i="1"/>
  <c r="AL10" i="1"/>
  <c r="AI10" i="1"/>
  <c r="AB10" i="1"/>
  <c r="AD10" i="1" s="1"/>
  <c r="AF10" i="1" s="1"/>
  <c r="AJ10" i="1" s="1"/>
  <c r="BB9" i="1"/>
  <c r="AU9" i="1"/>
  <c r="AR9" i="1"/>
  <c r="AP9" i="1"/>
  <c r="AN9" i="1"/>
  <c r="AL9" i="1"/>
  <c r="AI9" i="1"/>
  <c r="AB9" i="1"/>
  <c r="AD9" i="1" s="1"/>
  <c r="AF9" i="1" s="1"/>
  <c r="AJ9" i="1" s="1"/>
  <c r="BB8" i="1"/>
  <c r="AU8" i="1"/>
  <c r="AR8" i="1"/>
  <c r="AP8" i="1"/>
  <c r="AN8" i="1"/>
  <c r="AL8" i="1"/>
  <c r="AV8" i="1" s="1"/>
  <c r="AI8" i="1"/>
  <c r="AB8" i="1"/>
  <c r="AD8" i="1" s="1"/>
  <c r="AF8" i="1" s="1"/>
  <c r="AJ8" i="1" s="1"/>
  <c r="AW8" i="1" s="1"/>
  <c r="BB7" i="1"/>
  <c r="AU7" i="1"/>
  <c r="AR7" i="1"/>
  <c r="AP7" i="1"/>
  <c r="AN7" i="1"/>
  <c r="AL7" i="1"/>
  <c r="AI7" i="1"/>
  <c r="AB7" i="1"/>
  <c r="AD7" i="1" s="1"/>
  <c r="AF7" i="1" s="1"/>
  <c r="AJ7" i="1" s="1"/>
  <c r="BB6" i="1"/>
  <c r="AU6" i="1"/>
  <c r="AR6" i="1"/>
  <c r="AP6" i="1"/>
  <c r="AN6" i="1"/>
  <c r="AL6" i="1"/>
  <c r="AI6" i="1"/>
  <c r="AB6" i="1"/>
  <c r="AD6" i="1" s="1"/>
  <c r="AF6" i="1" s="1"/>
  <c r="AJ6" i="1" s="1"/>
  <c r="BB5" i="1"/>
  <c r="AU5" i="1"/>
  <c r="AR5" i="1"/>
  <c r="AP5" i="1"/>
  <c r="AN5" i="1"/>
  <c r="AL5" i="1"/>
  <c r="AI5" i="1"/>
  <c r="AB5" i="1"/>
  <c r="AD5" i="1" s="1"/>
  <c r="AF5" i="1" s="1"/>
  <c r="AJ5" i="1" s="1"/>
  <c r="BB4" i="1"/>
  <c r="AU4" i="1"/>
  <c r="AR4" i="1"/>
  <c r="AP4" i="1"/>
  <c r="AN4" i="1"/>
  <c r="AL4" i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I2" i="1"/>
  <c r="AB2" i="1"/>
  <c r="AD2" i="1" s="1"/>
  <c r="AF2" i="1" s="1"/>
  <c r="AV10" i="1" l="1"/>
  <c r="AV3" i="1"/>
  <c r="AJ12" i="1"/>
  <c r="AJ2" i="1"/>
  <c r="AV6" i="1"/>
  <c r="AW6" i="1" s="1"/>
  <c r="AV12" i="1"/>
  <c r="AV13" i="1"/>
  <c r="AW3" i="1"/>
  <c r="BA3" i="1" s="1"/>
  <c r="AV2" i="1"/>
  <c r="AV14" i="1"/>
  <c r="AW14" i="1" s="1"/>
  <c r="AX14" i="1" s="1"/>
  <c r="AV9" i="1"/>
  <c r="AW9" i="1" s="1"/>
  <c r="AX9" i="1" s="1"/>
  <c r="AV11" i="1"/>
  <c r="AW11" i="1" s="1"/>
  <c r="AV4" i="1"/>
  <c r="AW4" i="1" s="1"/>
  <c r="AV5" i="1"/>
  <c r="AW5" i="1" s="1"/>
  <c r="AV7" i="1"/>
  <c r="AW7" i="1" s="1"/>
  <c r="BA8" i="1"/>
  <c r="AX8" i="1"/>
  <c r="AW10" i="1"/>
  <c r="AW13" i="1"/>
  <c r="BA14" i="1" l="1"/>
  <c r="BA11" i="1"/>
  <c r="AX11" i="1"/>
  <c r="BA6" i="1"/>
  <c r="AX6" i="1"/>
  <c r="AX4" i="1"/>
  <c r="BA4" i="1"/>
  <c r="BA7" i="1"/>
  <c r="AX7" i="1"/>
  <c r="AX5" i="1"/>
  <c r="BA5" i="1"/>
  <c r="BA9" i="1"/>
  <c r="AW2" i="1"/>
  <c r="AX3" i="1"/>
  <c r="AW12" i="1"/>
  <c r="BA13" i="1"/>
  <c r="AX13" i="1"/>
  <c r="BA10" i="1"/>
  <c r="AX10" i="1"/>
  <c r="BA12" i="1" l="1"/>
  <c r="AX12" i="1"/>
  <c r="AX2" i="1"/>
  <c r="B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90D2D810-C20C-4F40-AA7C-47D5EADA8BD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D1E12FF9-22DD-41AD-AE4A-AE12F25E2908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08A18892-0353-419A-B2F6-72359CA4F67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8A817637-07A5-484E-A572-D90FFDDCD35D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EAF19976-D992-4437-813F-868D831AC40C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453DE796-1E81-48CF-B0C5-AE4CE768CD15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3F5CC8DA-EB01-40D9-9D30-82B4E46E40A7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A7FF2A6E-9B33-495E-A63A-B85358111AE9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984AE4E-AC29-452A-96F1-B7F73F7462EA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46311C-7052-4E31-BB3C-A095CC33FB66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3AE08D58-FD63-470B-911F-68DA5151307B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D236C074-0190-4DBF-9519-1287240A2967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63AAAE39-CC44-4539-80C5-3BB7C5411C7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F71D718-F06D-4005-A58B-D22A57E55E3F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EE70D05D-9A6F-4E65-B990-EABBB9BC20F5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<sst xmlns="http://schemas.openxmlformats.org/spreadsheetml/2006/main" count="223" uniqueCount="98">
  <si>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</si>
  <si>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</si>
  <si>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</si>
  <si>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</si>
  <si>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</si>
  <si>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</si>
  <si>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</si>
  <si>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</si>
  <si>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</si>
  <si>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</si>
  <si>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</si>
  <si>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</si>
  <si>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</si>
  <si>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</si>
  <si>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</si>
  <si>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</si>
  <si>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</si>
  <si>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</si>
  <si>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</si>
  <si>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</si>
  <si>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</si>
  <si>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</si>
  <si>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</si>
  <si>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</si>
  <si>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</si>
  <si>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</si>
  <si>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</si>
  <si>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</si>
  <si>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</si>
  <si>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</si>
  <si>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</si>
  <si>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</si>
  <si>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</si>
  <si>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</si>
  <si>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</si>
  <si>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</si>
  <si>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</si>
  <si>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</si>
  <si>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</si>
  <si>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</si>
  <si>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</si>
  <si>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</si>
  <si>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</si>
  <si>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</si>
  <si>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</si>
  <si>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</si>
  <si>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</si>
  <si>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</si>
  <si>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</si>
  <si>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</si>
  <si>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</si>
  <si>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</si>
  <si>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</si>
  <si>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</si>
  <si>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BeautySleep</t>
  </si>
  <si>
    <t>SHEET/SHEET SET</t>
  </si>
  <si>
    <t>100% Polyester Solid Satin Sheet Set</t>
    <phoneticPr fontId="8" type="noConversion"/>
  </si>
  <si>
    <t>Satin Sheet Set</t>
  </si>
  <si>
    <t>100% polyester solid polyester satin, single needle hem , VZB packaging</t>
    <phoneticPr fontId="8" type="noConversion"/>
  </si>
  <si>
    <t>100% polyester, solid</t>
    <phoneticPr fontId="8" type="noConversion"/>
  </si>
  <si>
    <t>Twin:66x96"/20x30"/39x75+12"</t>
  </si>
  <si>
    <t>Oatmeal</t>
  </si>
  <si>
    <t>BS20-0037</t>
  </si>
  <si>
    <t>Set</t>
  </si>
  <si>
    <t>Normal</t>
  </si>
  <si>
    <t>6302.32.2040</t>
  </si>
  <si>
    <t>PILLOWCASE</t>
  </si>
  <si>
    <t>100% Polyester Solid Satin Pillowcase</t>
    <phoneticPr fontId="8" type="noConversion"/>
  </si>
  <si>
    <t>Satin Pillowcase</t>
  </si>
  <si>
    <t>KPC: 20x40" (2)</t>
  </si>
  <si>
    <t>BS21-0038</t>
    <phoneticPr fontId="8" type="noConversion"/>
  </si>
  <si>
    <t>Pair</t>
  </si>
  <si>
    <t>6302.32.2020</t>
  </si>
  <si>
    <t>100% Polyester Solid Satin Pillowcase</t>
  </si>
  <si>
    <t>Jet Black</t>
  </si>
  <si>
    <t>BS21-0039</t>
  </si>
  <si>
    <t>Cloud Gray</t>
  </si>
  <si>
    <t>BS20-0040</t>
    <phoneticPr fontId="8" type="noConversion"/>
  </si>
  <si>
    <t>BeautySleep</t>
    <phoneticPr fontId="8" type="noConversion"/>
  </si>
  <si>
    <t>Full:81x96"/20x30"(2)/54x75+12"</t>
  </si>
  <si>
    <t>BS20-0041</t>
  </si>
  <si>
    <t>BS21-0042</t>
    <phoneticPr fontId="8" type="noConversion"/>
  </si>
  <si>
    <t>Mauve Chalk</t>
  </si>
  <si>
    <t>BS21-0043</t>
  </si>
  <si>
    <t>Bright White</t>
  </si>
  <si>
    <t>BS20-0044</t>
    <phoneticPr fontId="8" type="noConversion"/>
  </si>
  <si>
    <t>BS20-0045</t>
  </si>
  <si>
    <t>Sepia Rose</t>
  </si>
  <si>
    <t>BS20-0046</t>
  </si>
  <si>
    <t>100% Polyester Solid 4pcs Cooling Sheet Set</t>
    <phoneticPr fontId="8" type="noConversion"/>
  </si>
  <si>
    <t>Cooling Sheet Set</t>
    <phoneticPr fontId="8" type="noConversion"/>
  </si>
  <si>
    <t>Z Hem, 100% polyester 85gsm solid microfiber cooling sheets, VZB packaging</t>
    <phoneticPr fontId="8" type="noConversion"/>
  </si>
  <si>
    <t>Cal King:108x102"/20x40"(2)/72x84"+12"</t>
    <phoneticPr fontId="8" type="noConversion"/>
  </si>
  <si>
    <t>BS20-0047</t>
  </si>
  <si>
    <t>Reflecting Pond</t>
  </si>
  <si>
    <t>BS20-0048</t>
  </si>
  <si>
    <t>Withered Rose</t>
  </si>
  <si>
    <t>BS20-0049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</si>
</sst>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$&quot;#,##0.00"/>
    <numFmt numFmtId="177" formatCode="0.0"/>
    <numFmt numFmtId="178" formatCode="0.0000"/>
    <numFmt numFmtId="179" formatCode="[$$-409]#,##0.00;\-[$$-409]#,##0.00"/>
    <numFmt numFmtId="180" formatCode="0.0%"/>
    <numFmt numFmtId="181" formatCode="[$-409]dd/mmm/yy;@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5" fillId="5" borderId="2" xfId="0" applyFont="1" applyFill="1" applyBorder="1"/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78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0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80" fontId="1" fillId="0" borderId="2" xfId="1" applyNumberFormat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1" fontId="1" fillId="0" borderId="2" xfId="1" applyNumberFormat="1" applyBorder="1"/>
    <xf numFmtId="181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 xr:uid="{C920BA35-E2AF-4714-BB1D-3D3B29C2DB86}"/>
    <cellStyle name="Normal 2 18 2" xfId="2" xr:uid="{00853D16-B8DD-46DE-830B-31649DF2115F}"/>
    <cellStyle name="Percent 2" xfId="3" xr:uid="{756EAE09-378E-454F-B327-E075618707C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5D82-9D57-4CD1-ACDA-3A560CDF385C}">
  <dimension ref="A1:BB15"/>
  <sheetViews>
    <sheetView tabSelected="1" zoomScale="99" zoomScaleNormal="99" workbookViewId="0">
      <selection activeCell="F18" sqref="F18"/>
    </sheetView>
  </sheetViews>
  <sheetFormatPr defaultColWidth="9.26953125" defaultRowHeight="14.5" x14ac:dyDescent="0.35"/>
  <cols>
    <col min="1" max="1" width="10.26953125" style="1" customWidth="1"/>
    <col min="2" max="2" width="7.26953125" style="2" customWidth="1"/>
    <col min="3" max="4" width="8.453125" style="2" customWidth="1"/>
    <col min="5" max="5" width="19.7265625" style="2" customWidth="1"/>
    <col min="6" max="6" width="18.81640625" style="2" customWidth="1"/>
    <col min="7" max="7" width="17.54296875" style="2" customWidth="1"/>
    <col min="8" max="8" width="18.7265625" style="2" customWidth="1"/>
    <col min="9" max="9" width="47.81640625" style="2" customWidth="1"/>
    <col min="10" max="10" width="21.1796875" style="2" customWidth="1"/>
    <col min="11" max="11" width="24.1796875" style="2" customWidth="1"/>
    <col min="12" max="12" width="21.54296875" style="2" customWidth="1"/>
    <col min="13" max="13" width="36.26953125" style="2" customWidth="1"/>
    <col min="14" max="14" width="15.26953125" style="2" customWidth="1"/>
    <col min="15" max="15" width="6.26953125" style="2" customWidth="1"/>
    <col min="16" max="17" width="12.1796875" style="2" customWidth="1"/>
    <col min="18" max="19" width="8.7265625" style="2" customWidth="1"/>
    <col min="20" max="20" width="8.7265625" style="3" customWidth="1"/>
    <col min="21" max="21" width="8.54296875" style="3" customWidth="1"/>
    <col min="22" max="22" width="9.26953125" style="2" customWidth="1"/>
    <col min="23" max="23" width="8.26953125" style="56" customWidth="1"/>
    <col min="24" max="24" width="8.7265625" style="56" customWidth="1"/>
    <col min="25" max="25" width="7.26953125" style="56" customWidth="1"/>
    <col min="26" max="26" width="9" style="57" customWidth="1"/>
    <col min="27" max="27" width="6.26953125" style="58" customWidth="1"/>
    <col min="28" max="28" width="10" style="59" customWidth="1"/>
    <col min="29" max="29" width="10" style="57" customWidth="1"/>
    <col min="30" max="30" width="9.7265625" style="58" customWidth="1"/>
    <col min="31" max="31" width="7.7265625" style="2" customWidth="1"/>
    <col min="32" max="32" width="8.81640625" style="3" customWidth="1"/>
    <col min="33" max="33" width="16.26953125" style="2" customWidth="1"/>
    <col min="34" max="34" width="8.453125" style="4" customWidth="1"/>
    <col min="35" max="35" width="9" style="3" customWidth="1"/>
    <col min="36" max="36" width="8.26953125" style="3" customWidth="1"/>
    <col min="37" max="37" width="7.81640625" style="4" customWidth="1"/>
    <col min="38" max="38" width="8.26953125" style="3" customWidth="1"/>
    <col min="39" max="39" width="11.726562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7265625" style="3" customWidth="1"/>
    <col min="49" max="49" width="9.7265625" style="3" customWidth="1"/>
    <col min="50" max="50" width="7.7265625" style="3" customWidth="1"/>
    <col min="51" max="51" width="12.26953125" style="3" customWidth="1"/>
    <col min="52" max="52" width="9.26953125" style="2"/>
    <col min="53" max="53" width="11.54296875" style="3" customWidth="1"/>
    <col min="54" max="54" width="15" style="3" customWidth="1"/>
    <col min="55" max="16384" width="9.26953125" style="2"/>
  </cols>
  <sheetData>
    <row r="1" spans="1:54" ht="67.900000000000006" customHeight="1" x14ac:dyDescent="0.3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5" customFormat="1" x14ac:dyDescent="0.35">
      <c r="A2" s="28">
        <v>1</v>
      </c>
      <c r="B2" s="29"/>
      <c r="C2" s="29"/>
      <c r="D2" s="29"/>
      <c r="E2" s="29" t="s">
        <v>54</v>
      </c>
      <c r="F2" s="29" t="s">
        <v>54</v>
      </c>
      <c r="G2" s="29" t="s">
        <v>55</v>
      </c>
      <c r="H2" s="30"/>
      <c r="I2" s="29" t="s">
        <v>56</v>
      </c>
      <c r="J2" s="29" t="s">
        <v>57</v>
      </c>
      <c r="K2" s="28" t="s">
        <v>58</v>
      </c>
      <c r="L2" s="28" t="s">
        <v>59</v>
      </c>
      <c r="M2" s="29" t="s">
        <v>60</v>
      </c>
      <c r="N2" s="29" t="s">
        <v>61</v>
      </c>
      <c r="O2" s="29"/>
      <c r="P2" s="31" t="s">
        <v>62</v>
      </c>
      <c r="Q2" s="29"/>
      <c r="R2" s="29"/>
      <c r="S2" s="29" t="s">
        <v>63</v>
      </c>
      <c r="T2" s="32">
        <v>3.92</v>
      </c>
      <c r="U2" s="33">
        <v>4.04</v>
      </c>
      <c r="V2" s="29" t="s">
        <v>64</v>
      </c>
      <c r="W2" s="34">
        <v>48</v>
      </c>
      <c r="X2" s="34">
        <v>30</v>
      </c>
      <c r="Y2" s="34">
        <v>39</v>
      </c>
      <c r="Z2" s="35">
        <v>12.5</v>
      </c>
      <c r="AA2" s="36">
        <v>12</v>
      </c>
      <c r="AB2" s="37">
        <f>IF(W2="","",W2*X2*Y2/1000000)</f>
        <v>5.6160000000000002E-2</v>
      </c>
      <c r="AC2" s="35">
        <v>56</v>
      </c>
      <c r="AD2" s="38">
        <f>IF(AA2="","",AC2/AB2*AA2)</f>
        <v>11965.811965811965</v>
      </c>
      <c r="AE2" s="39">
        <v>3500</v>
      </c>
      <c r="AF2" s="40">
        <f>IF(ISERROR(AE2/AD2),"",AE2/AD2)</f>
        <v>0.29250000000000004</v>
      </c>
      <c r="AG2" s="29" t="s">
        <v>65</v>
      </c>
      <c r="AH2" s="41">
        <v>0.41399999999999998</v>
      </c>
      <c r="AI2" s="40">
        <f>IF(ISERROR(U2*AH2),"",U2*AH2)</f>
        <v>1.6725599999999998</v>
      </c>
      <c r="AJ2" s="40">
        <f>IF(ISERROR(U2+AF2+AI2),"",U2+AF2+AI2)</f>
        <v>6.0050600000000003</v>
      </c>
      <c r="AK2" s="42">
        <v>0</v>
      </c>
      <c r="AL2" s="40">
        <f t="shared" ref="AL2:AL12" si="0">IF(ISERROR(AY2*AK2),"",AY2*AK2)</f>
        <v>0</v>
      </c>
      <c r="AM2" s="42">
        <v>0</v>
      </c>
      <c r="AN2" s="40">
        <f t="shared" ref="AN2:AN12" si="1">IF(ISERROR(AY2*AM2),"",AY2*AM2)</f>
        <v>0</v>
      </c>
      <c r="AO2" s="42">
        <v>5.5E-2</v>
      </c>
      <c r="AP2" s="40">
        <f>IF(ISERROR(AY2*AO2),"",AY2*AO2)</f>
        <v>0.39655000000000001</v>
      </c>
      <c r="AQ2" s="42">
        <v>0</v>
      </c>
      <c r="AR2" s="40">
        <f>IF(ISERROR(U2*AQ2),"",U2*AQ2)</f>
        <v>0</v>
      </c>
      <c r="AS2" s="43">
        <v>0</v>
      </c>
      <c r="AT2" s="42">
        <v>0</v>
      </c>
      <c r="AU2" s="40">
        <f>IF(ISERROR(AY2*AT2),"",AY2*AT2)</f>
        <v>0</v>
      </c>
      <c r="AV2" s="40">
        <f>IF(ISERROR(AL2+AN2+AP2+AR2+AU2),"",AL2+AN2+AP2+AR2+AU2)</f>
        <v>0.39655000000000001</v>
      </c>
      <c r="AW2" s="40">
        <f t="shared" ref="AW2:AW14" si="2">IF(ISERROR(AJ2+AV2),"",AJ2+AV2)</f>
        <v>6.4016100000000007</v>
      </c>
      <c r="AX2" s="44">
        <f t="shared" ref="AX2:AX11" si="3">IF(ISERROR((AY2-AW2)/AY2),"",(AY2-AW2)/AY2)</f>
        <v>0.11212066574202487</v>
      </c>
      <c r="AY2" s="43">
        <v>7.21</v>
      </c>
      <c r="AZ2" s="36">
        <v>96</v>
      </c>
      <c r="BA2" s="40">
        <f>IF(ISERROR(AW2*AZ2),"",AW2*AZ2)</f>
        <v>614.55456000000004</v>
      </c>
      <c r="BB2" s="40">
        <f>IF(ISERROR(AY2*AZ2),"",AY2*AZ2)</f>
        <v>692.16</v>
      </c>
    </row>
    <row r="3" spans="1:54" s="45" customFormat="1" x14ac:dyDescent="0.35">
      <c r="A3" s="28">
        <v>2</v>
      </c>
      <c r="B3" s="29"/>
      <c r="C3" s="29"/>
      <c r="D3" s="29"/>
      <c r="E3" s="29" t="s">
        <v>54</v>
      </c>
      <c r="F3" s="29" t="s">
        <v>54</v>
      </c>
      <c r="G3" s="29" t="s">
        <v>66</v>
      </c>
      <c r="H3" s="30"/>
      <c r="I3" s="29" t="s">
        <v>67</v>
      </c>
      <c r="J3" s="29" t="s">
        <v>68</v>
      </c>
      <c r="K3" s="28" t="s">
        <v>58</v>
      </c>
      <c r="L3" s="28" t="s">
        <v>59</v>
      </c>
      <c r="M3" s="29" t="s">
        <v>69</v>
      </c>
      <c r="N3" s="29" t="s">
        <v>61</v>
      </c>
      <c r="O3" s="29"/>
      <c r="P3" s="31" t="s">
        <v>70</v>
      </c>
      <c r="Q3" s="29"/>
      <c r="R3" s="29"/>
      <c r="S3" s="29" t="s">
        <v>71</v>
      </c>
      <c r="T3" s="32">
        <v>1.3</v>
      </c>
      <c r="U3" s="33">
        <v>1.34</v>
      </c>
      <c r="V3" s="29" t="s">
        <v>64</v>
      </c>
      <c r="W3" s="34">
        <v>32</v>
      </c>
      <c r="X3" s="34">
        <v>25</v>
      </c>
      <c r="Y3" s="34">
        <v>27</v>
      </c>
      <c r="Z3" s="35">
        <v>4.8</v>
      </c>
      <c r="AA3" s="36">
        <v>16</v>
      </c>
      <c r="AB3" s="37">
        <f t="shared" ref="AB3:AB14" si="4">IF(W3="","",W3*X3*Y3/1000000)</f>
        <v>2.1600000000000001E-2</v>
      </c>
      <c r="AC3" s="35">
        <v>56</v>
      </c>
      <c r="AD3" s="38">
        <f t="shared" ref="AD3:AD14" si="5">IF(AA3="","",AC3/AB3*AA3)</f>
        <v>41481.481481481482</v>
      </c>
      <c r="AE3" s="39">
        <v>3500</v>
      </c>
      <c r="AF3" s="40">
        <f t="shared" ref="AF3:AF14" si="6">IF(ISERROR(AE3/AD3),"",AE3/AD3)</f>
        <v>8.4375000000000006E-2</v>
      </c>
      <c r="AG3" s="29" t="s">
        <v>72</v>
      </c>
      <c r="AH3" s="41">
        <v>0.41399999999999998</v>
      </c>
      <c r="AI3" s="40">
        <f t="shared" ref="AI3:AI13" si="7">IF(ISERROR(U3*AH3),"",U3*AH3)</f>
        <v>0.55476000000000003</v>
      </c>
      <c r="AJ3" s="40">
        <f t="shared" ref="AJ3:AJ14" si="8">IF(ISERROR(U3+AF3+AI3),"",U3+AF3+AI3)</f>
        <v>1.9791350000000003</v>
      </c>
      <c r="AK3" s="42">
        <v>0</v>
      </c>
      <c r="AL3" s="40">
        <f t="shared" si="0"/>
        <v>0</v>
      </c>
      <c r="AM3" s="42">
        <v>0</v>
      </c>
      <c r="AN3" s="40">
        <f t="shared" si="1"/>
        <v>0</v>
      </c>
      <c r="AO3" s="42">
        <v>5.5E-2</v>
      </c>
      <c r="AP3" s="40">
        <f t="shared" ref="AP3:AP13" si="9">IF(ISERROR(AY3*AO3),"",AY3*AO3)</f>
        <v>0.17600000000000002</v>
      </c>
      <c r="AQ3" s="42">
        <v>0</v>
      </c>
      <c r="AR3" s="40">
        <f t="shared" ref="AR3:AR14" si="10">IF(ISERROR(U3*AQ3),"",U3*AQ3)</f>
        <v>0</v>
      </c>
      <c r="AS3" s="43">
        <v>0</v>
      </c>
      <c r="AT3" s="42">
        <v>0</v>
      </c>
      <c r="AU3" s="40">
        <f t="shared" ref="AU3:AU13" si="11">IF(ISERROR(AY3*AT3),"",AY3*AT3)</f>
        <v>0</v>
      </c>
      <c r="AV3" s="40">
        <f t="shared" ref="AV3:AV14" si="12">IF(ISERROR(AL3+AN3+AP3+AR3+AU3),"",AL3+AN3+AP3+AR3+AU3)</f>
        <v>0.17600000000000002</v>
      </c>
      <c r="AW3" s="40">
        <f t="shared" si="2"/>
        <v>2.1551350000000005</v>
      </c>
      <c r="AX3" s="44">
        <f t="shared" si="3"/>
        <v>0.32652031249999991</v>
      </c>
      <c r="AY3" s="43">
        <v>3.2</v>
      </c>
      <c r="AZ3" s="36">
        <v>496</v>
      </c>
      <c r="BA3" s="40">
        <f t="shared" ref="BA3:BA12" si="13">IF(ISERROR(AW3*AZ3),"",AW3*AZ3)</f>
        <v>1068.9469600000002</v>
      </c>
      <c r="BB3" s="40">
        <f>IF(ISERROR(AY3*AZ3),"",AY3*AZ3)</f>
        <v>1587.2</v>
      </c>
    </row>
    <row r="4" spans="1:54" s="45" customFormat="1" x14ac:dyDescent="0.35">
      <c r="A4" s="28">
        <v>3</v>
      </c>
      <c r="B4" s="29"/>
      <c r="C4" s="29"/>
      <c r="D4" s="29"/>
      <c r="E4" s="29" t="s">
        <v>54</v>
      </c>
      <c r="F4" s="29" t="s">
        <v>54</v>
      </c>
      <c r="G4" s="29" t="s">
        <v>66</v>
      </c>
      <c r="H4" s="30"/>
      <c r="I4" s="29" t="s">
        <v>73</v>
      </c>
      <c r="J4" s="29" t="s">
        <v>68</v>
      </c>
      <c r="K4" s="28" t="s">
        <v>58</v>
      </c>
      <c r="L4" s="28" t="s">
        <v>59</v>
      </c>
      <c r="M4" s="29" t="s">
        <v>69</v>
      </c>
      <c r="N4" s="29" t="s">
        <v>74</v>
      </c>
      <c r="O4" s="29"/>
      <c r="P4" s="31" t="s">
        <v>75</v>
      </c>
      <c r="Q4" s="29"/>
      <c r="R4" s="29"/>
      <c r="S4" s="29" t="s">
        <v>71</v>
      </c>
      <c r="T4" s="32">
        <v>1.3</v>
      </c>
      <c r="U4" s="33">
        <v>1.34</v>
      </c>
      <c r="V4" s="29" t="s">
        <v>64</v>
      </c>
      <c r="W4" s="34">
        <v>32</v>
      </c>
      <c r="X4" s="34">
        <v>25</v>
      </c>
      <c r="Y4" s="34">
        <v>27</v>
      </c>
      <c r="Z4" s="35">
        <v>4.8</v>
      </c>
      <c r="AA4" s="36">
        <v>16</v>
      </c>
      <c r="AB4" s="37">
        <f t="shared" si="4"/>
        <v>2.1600000000000001E-2</v>
      </c>
      <c r="AC4" s="35">
        <v>56</v>
      </c>
      <c r="AD4" s="38">
        <f t="shared" si="5"/>
        <v>41481.481481481482</v>
      </c>
      <c r="AE4" s="39">
        <v>3500</v>
      </c>
      <c r="AF4" s="40">
        <f t="shared" si="6"/>
        <v>8.4375000000000006E-2</v>
      </c>
      <c r="AG4" s="29" t="s">
        <v>72</v>
      </c>
      <c r="AH4" s="41">
        <v>0.41399999999999998</v>
      </c>
      <c r="AI4" s="40">
        <f t="shared" si="7"/>
        <v>0.55476000000000003</v>
      </c>
      <c r="AJ4" s="40">
        <f t="shared" si="8"/>
        <v>1.9791350000000003</v>
      </c>
      <c r="AK4" s="42">
        <v>0</v>
      </c>
      <c r="AL4" s="40">
        <f t="shared" si="0"/>
        <v>0</v>
      </c>
      <c r="AM4" s="42">
        <v>0</v>
      </c>
      <c r="AN4" s="40">
        <f t="shared" si="1"/>
        <v>0</v>
      </c>
      <c r="AO4" s="42">
        <v>5.5E-2</v>
      </c>
      <c r="AP4" s="40">
        <f t="shared" si="9"/>
        <v>0.17600000000000002</v>
      </c>
      <c r="AQ4" s="42">
        <v>0</v>
      </c>
      <c r="AR4" s="40">
        <f t="shared" si="10"/>
        <v>0</v>
      </c>
      <c r="AS4" s="43">
        <v>0</v>
      </c>
      <c r="AT4" s="42">
        <v>0</v>
      </c>
      <c r="AU4" s="40">
        <f t="shared" si="11"/>
        <v>0</v>
      </c>
      <c r="AV4" s="40">
        <f t="shared" si="12"/>
        <v>0.17600000000000002</v>
      </c>
      <c r="AW4" s="40">
        <f t="shared" si="2"/>
        <v>2.1551350000000005</v>
      </c>
      <c r="AX4" s="44">
        <f t="shared" si="3"/>
        <v>0.32652031249999991</v>
      </c>
      <c r="AY4" s="43">
        <v>3.2</v>
      </c>
      <c r="AZ4" s="36">
        <v>1008</v>
      </c>
      <c r="BA4" s="40">
        <f t="shared" si="13"/>
        <v>2172.3760800000005</v>
      </c>
      <c r="BB4" s="40">
        <f t="shared" ref="BB4:BB14" si="14">IF(ISERROR(AY4*AZ4),"",AY4*AZ4)</f>
        <v>3225.6000000000004</v>
      </c>
    </row>
    <row r="5" spans="1:54" s="45" customFormat="1" x14ac:dyDescent="0.35">
      <c r="A5" s="28">
        <v>4</v>
      </c>
      <c r="B5" s="29"/>
      <c r="C5" s="29"/>
      <c r="D5" s="29"/>
      <c r="E5" s="29" t="s">
        <v>54</v>
      </c>
      <c r="F5" s="29" t="s">
        <v>54</v>
      </c>
      <c r="G5" s="29" t="s">
        <v>55</v>
      </c>
      <c r="H5" s="30"/>
      <c r="I5" s="29" t="s">
        <v>56</v>
      </c>
      <c r="J5" s="29" t="s">
        <v>57</v>
      </c>
      <c r="K5" s="28" t="s">
        <v>58</v>
      </c>
      <c r="L5" s="28" t="s">
        <v>59</v>
      </c>
      <c r="M5" s="29" t="s">
        <v>60</v>
      </c>
      <c r="N5" s="29" t="s">
        <v>76</v>
      </c>
      <c r="O5" s="29"/>
      <c r="P5" s="31" t="s">
        <v>77</v>
      </c>
      <c r="Q5" s="29"/>
      <c r="R5" s="29"/>
      <c r="S5" s="29" t="s">
        <v>63</v>
      </c>
      <c r="T5" s="32">
        <v>3.92</v>
      </c>
      <c r="U5" s="33">
        <v>4.04</v>
      </c>
      <c r="V5" s="29" t="s">
        <v>64</v>
      </c>
      <c r="W5" s="34">
        <v>48</v>
      </c>
      <c r="X5" s="34">
        <v>30</v>
      </c>
      <c r="Y5" s="34">
        <v>39</v>
      </c>
      <c r="Z5" s="35">
        <v>12.5</v>
      </c>
      <c r="AA5" s="36">
        <v>12</v>
      </c>
      <c r="AB5" s="37">
        <f t="shared" si="4"/>
        <v>5.6160000000000002E-2</v>
      </c>
      <c r="AC5" s="35">
        <v>56</v>
      </c>
      <c r="AD5" s="38">
        <f t="shared" si="5"/>
        <v>11965.811965811965</v>
      </c>
      <c r="AE5" s="39">
        <v>3500</v>
      </c>
      <c r="AF5" s="40">
        <f t="shared" si="6"/>
        <v>0.29250000000000004</v>
      </c>
      <c r="AG5" s="29" t="s">
        <v>65</v>
      </c>
      <c r="AH5" s="41">
        <v>0.41399999999999998</v>
      </c>
      <c r="AI5" s="40">
        <f t="shared" si="7"/>
        <v>1.6725599999999998</v>
      </c>
      <c r="AJ5" s="40">
        <f t="shared" si="8"/>
        <v>6.0050600000000003</v>
      </c>
      <c r="AK5" s="42">
        <v>0</v>
      </c>
      <c r="AL5" s="40">
        <f t="shared" si="0"/>
        <v>0</v>
      </c>
      <c r="AM5" s="42">
        <v>0</v>
      </c>
      <c r="AN5" s="40">
        <f t="shared" si="1"/>
        <v>0</v>
      </c>
      <c r="AO5" s="42">
        <v>5.5E-2</v>
      </c>
      <c r="AP5" s="40">
        <f t="shared" si="9"/>
        <v>0.39655000000000001</v>
      </c>
      <c r="AQ5" s="42">
        <v>0</v>
      </c>
      <c r="AR5" s="40">
        <f t="shared" si="10"/>
        <v>0</v>
      </c>
      <c r="AS5" s="43">
        <v>0</v>
      </c>
      <c r="AT5" s="42">
        <v>0</v>
      </c>
      <c r="AU5" s="40">
        <f t="shared" si="11"/>
        <v>0</v>
      </c>
      <c r="AV5" s="40">
        <f t="shared" si="12"/>
        <v>0.39655000000000001</v>
      </c>
      <c r="AW5" s="40">
        <f t="shared" si="2"/>
        <v>6.4016100000000007</v>
      </c>
      <c r="AX5" s="44">
        <f t="shared" si="3"/>
        <v>0.11212066574202487</v>
      </c>
      <c r="AY5" s="43">
        <v>7.21</v>
      </c>
      <c r="AZ5" s="36">
        <v>96</v>
      </c>
      <c r="BA5" s="40">
        <f t="shared" si="13"/>
        <v>614.55456000000004</v>
      </c>
      <c r="BB5" s="40">
        <f t="shared" si="14"/>
        <v>692.16</v>
      </c>
    </row>
    <row r="6" spans="1:54" s="45" customFormat="1" x14ac:dyDescent="0.35">
      <c r="A6" s="28">
        <v>5</v>
      </c>
      <c r="B6" s="29"/>
      <c r="C6" s="29"/>
      <c r="D6" s="29"/>
      <c r="E6" s="29" t="s">
        <v>78</v>
      </c>
      <c r="F6" s="29" t="s">
        <v>54</v>
      </c>
      <c r="G6" s="29" t="s">
        <v>55</v>
      </c>
      <c r="H6" s="30"/>
      <c r="I6" s="29" t="s">
        <v>56</v>
      </c>
      <c r="J6" s="29" t="s">
        <v>57</v>
      </c>
      <c r="K6" s="28" t="s">
        <v>58</v>
      </c>
      <c r="L6" s="28" t="s">
        <v>59</v>
      </c>
      <c r="M6" s="29" t="s">
        <v>79</v>
      </c>
      <c r="N6" s="29" t="s">
        <v>76</v>
      </c>
      <c r="O6" s="29"/>
      <c r="P6" s="31" t="s">
        <v>80</v>
      </c>
      <c r="Q6" s="29"/>
      <c r="R6" s="29"/>
      <c r="S6" s="29" t="s">
        <v>63</v>
      </c>
      <c r="T6" s="32">
        <v>4.74</v>
      </c>
      <c r="U6" s="33">
        <v>4.8899999999999997</v>
      </c>
      <c r="V6" s="29" t="s">
        <v>64</v>
      </c>
      <c r="W6" s="34">
        <v>48</v>
      </c>
      <c r="X6" s="34">
        <v>30</v>
      </c>
      <c r="Y6" s="34">
        <v>46</v>
      </c>
      <c r="Z6" s="35">
        <v>15.5</v>
      </c>
      <c r="AA6" s="36">
        <v>12</v>
      </c>
      <c r="AB6" s="37">
        <f t="shared" si="4"/>
        <v>6.6239999999999993E-2</v>
      </c>
      <c r="AC6" s="35">
        <v>56</v>
      </c>
      <c r="AD6" s="38">
        <f t="shared" si="5"/>
        <v>10144.927536231886</v>
      </c>
      <c r="AE6" s="39">
        <v>3500</v>
      </c>
      <c r="AF6" s="40">
        <f t="shared" si="6"/>
        <v>0.34499999999999992</v>
      </c>
      <c r="AG6" s="29" t="s">
        <v>65</v>
      </c>
      <c r="AH6" s="41">
        <v>0.41399999999999998</v>
      </c>
      <c r="AI6" s="40">
        <f t="shared" si="7"/>
        <v>2.0244599999999999</v>
      </c>
      <c r="AJ6" s="40">
        <f t="shared" si="8"/>
        <v>7.2594599999999989</v>
      </c>
      <c r="AK6" s="42">
        <v>0</v>
      </c>
      <c r="AL6" s="40">
        <f t="shared" si="0"/>
        <v>0</v>
      </c>
      <c r="AM6" s="42">
        <v>0</v>
      </c>
      <c r="AN6" s="40">
        <f t="shared" si="1"/>
        <v>0</v>
      </c>
      <c r="AO6" s="42">
        <v>5.5E-2</v>
      </c>
      <c r="AP6" s="40">
        <f t="shared" si="9"/>
        <v>0.51424999999999998</v>
      </c>
      <c r="AQ6" s="42">
        <v>0</v>
      </c>
      <c r="AR6" s="40">
        <f t="shared" si="10"/>
        <v>0</v>
      </c>
      <c r="AS6" s="43">
        <v>0</v>
      </c>
      <c r="AT6" s="42">
        <v>0</v>
      </c>
      <c r="AU6" s="40">
        <f t="shared" si="11"/>
        <v>0</v>
      </c>
      <c r="AV6" s="40">
        <f t="shared" si="12"/>
        <v>0.51424999999999998</v>
      </c>
      <c r="AW6" s="40">
        <f t="shared" si="2"/>
        <v>7.7737099999999986</v>
      </c>
      <c r="AX6" s="44">
        <f t="shared" si="3"/>
        <v>0.1685871657754012</v>
      </c>
      <c r="AY6" s="43">
        <v>9.35</v>
      </c>
      <c r="AZ6" s="36">
        <v>192</v>
      </c>
      <c r="BA6" s="40">
        <f t="shared" si="13"/>
        <v>1492.5523199999998</v>
      </c>
      <c r="BB6" s="40">
        <f t="shared" si="14"/>
        <v>1795.1999999999998</v>
      </c>
    </row>
    <row r="7" spans="1:54" s="45" customFormat="1" x14ac:dyDescent="0.35">
      <c r="A7" s="28">
        <v>6</v>
      </c>
      <c r="B7" s="29"/>
      <c r="C7" s="29"/>
      <c r="D7" s="29"/>
      <c r="E7" s="29" t="s">
        <v>54</v>
      </c>
      <c r="F7" s="29" t="s">
        <v>54</v>
      </c>
      <c r="G7" s="29" t="s">
        <v>66</v>
      </c>
      <c r="H7" s="30"/>
      <c r="I7" s="29" t="s">
        <v>73</v>
      </c>
      <c r="J7" s="29" t="s">
        <v>68</v>
      </c>
      <c r="K7" s="28" t="s">
        <v>58</v>
      </c>
      <c r="L7" s="28" t="s">
        <v>59</v>
      </c>
      <c r="M7" s="29" t="s">
        <v>69</v>
      </c>
      <c r="N7" s="29" t="s">
        <v>76</v>
      </c>
      <c r="O7" s="29"/>
      <c r="P7" s="31" t="s">
        <v>81</v>
      </c>
      <c r="Q7" s="29"/>
      <c r="R7" s="29"/>
      <c r="S7" s="29" t="s">
        <v>71</v>
      </c>
      <c r="T7" s="32">
        <v>1.3</v>
      </c>
      <c r="U7" s="33">
        <v>1.34</v>
      </c>
      <c r="V7" s="29" t="s">
        <v>64</v>
      </c>
      <c r="W7" s="34">
        <v>32</v>
      </c>
      <c r="X7" s="34">
        <v>25</v>
      </c>
      <c r="Y7" s="34">
        <v>27</v>
      </c>
      <c r="Z7" s="35">
        <v>4.8</v>
      </c>
      <c r="AA7" s="36">
        <v>16</v>
      </c>
      <c r="AB7" s="37">
        <f t="shared" si="4"/>
        <v>2.1600000000000001E-2</v>
      </c>
      <c r="AC7" s="35">
        <v>56</v>
      </c>
      <c r="AD7" s="38">
        <f t="shared" si="5"/>
        <v>41481.481481481482</v>
      </c>
      <c r="AE7" s="39">
        <v>3500</v>
      </c>
      <c r="AF7" s="40">
        <f t="shared" si="6"/>
        <v>8.4375000000000006E-2</v>
      </c>
      <c r="AG7" s="29" t="s">
        <v>72</v>
      </c>
      <c r="AH7" s="41">
        <v>0.41399999999999998</v>
      </c>
      <c r="AI7" s="40">
        <f t="shared" si="7"/>
        <v>0.55476000000000003</v>
      </c>
      <c r="AJ7" s="40">
        <f t="shared" si="8"/>
        <v>1.9791350000000003</v>
      </c>
      <c r="AK7" s="42">
        <v>0</v>
      </c>
      <c r="AL7" s="40">
        <f t="shared" si="0"/>
        <v>0</v>
      </c>
      <c r="AM7" s="42">
        <v>0</v>
      </c>
      <c r="AN7" s="40">
        <f t="shared" si="1"/>
        <v>0</v>
      </c>
      <c r="AO7" s="42">
        <v>5.5E-2</v>
      </c>
      <c r="AP7" s="40">
        <f t="shared" si="9"/>
        <v>0.17600000000000002</v>
      </c>
      <c r="AQ7" s="42">
        <v>0</v>
      </c>
      <c r="AR7" s="40">
        <f t="shared" si="10"/>
        <v>0</v>
      </c>
      <c r="AS7" s="43">
        <v>0</v>
      </c>
      <c r="AT7" s="42">
        <v>0</v>
      </c>
      <c r="AU7" s="40">
        <f t="shared" si="11"/>
        <v>0</v>
      </c>
      <c r="AV7" s="40">
        <f t="shared" si="12"/>
        <v>0.17600000000000002</v>
      </c>
      <c r="AW7" s="40">
        <f t="shared" si="2"/>
        <v>2.1551350000000005</v>
      </c>
      <c r="AX7" s="44">
        <f t="shared" si="3"/>
        <v>0.32652031249999991</v>
      </c>
      <c r="AY7" s="43">
        <v>3.2</v>
      </c>
      <c r="AZ7" s="36">
        <v>608</v>
      </c>
      <c r="BA7" s="40">
        <f t="shared" si="13"/>
        <v>1310.3220800000004</v>
      </c>
      <c r="BB7" s="40">
        <f t="shared" si="14"/>
        <v>1945.6000000000001</v>
      </c>
    </row>
    <row r="8" spans="1:54" ht="15" customHeight="1" x14ac:dyDescent="0.35">
      <c r="A8" s="46">
        <v>7</v>
      </c>
      <c r="B8" s="47"/>
      <c r="C8" s="47"/>
      <c r="D8" s="47"/>
      <c r="E8" s="29" t="s">
        <v>54</v>
      </c>
      <c r="F8" s="29" t="s">
        <v>54</v>
      </c>
      <c r="G8" s="29" t="s">
        <v>66</v>
      </c>
      <c r="H8" s="30"/>
      <c r="I8" s="29" t="s">
        <v>73</v>
      </c>
      <c r="J8" s="29" t="s">
        <v>68</v>
      </c>
      <c r="K8" s="28" t="s">
        <v>58</v>
      </c>
      <c r="L8" s="28" t="s">
        <v>59</v>
      </c>
      <c r="M8" s="29" t="s">
        <v>69</v>
      </c>
      <c r="N8" s="29" t="s">
        <v>82</v>
      </c>
      <c r="O8" s="29"/>
      <c r="P8" s="31" t="s">
        <v>83</v>
      </c>
      <c r="Q8" s="47"/>
      <c r="R8" s="47"/>
      <c r="S8" s="29" t="s">
        <v>71</v>
      </c>
      <c r="T8" s="32">
        <v>1.3</v>
      </c>
      <c r="U8" s="33">
        <v>1.34</v>
      </c>
      <c r="V8" s="29" t="s">
        <v>64</v>
      </c>
      <c r="W8" s="48">
        <v>32</v>
      </c>
      <c r="X8" s="48">
        <v>25</v>
      </c>
      <c r="Y8" s="48">
        <v>27</v>
      </c>
      <c r="Z8" s="35">
        <v>4.8</v>
      </c>
      <c r="AA8" s="36">
        <v>16</v>
      </c>
      <c r="AB8" s="49">
        <f t="shared" si="4"/>
        <v>2.1600000000000001E-2</v>
      </c>
      <c r="AC8" s="35">
        <v>56</v>
      </c>
      <c r="AD8" s="38">
        <f t="shared" si="5"/>
        <v>41481.481481481482</v>
      </c>
      <c r="AE8" s="39">
        <v>3500</v>
      </c>
      <c r="AF8" s="50">
        <f t="shared" si="6"/>
        <v>8.4375000000000006E-2</v>
      </c>
      <c r="AG8" s="47" t="s">
        <v>72</v>
      </c>
      <c r="AH8" s="51">
        <v>0.41399999999999998</v>
      </c>
      <c r="AI8" s="40">
        <f t="shared" si="7"/>
        <v>0.55476000000000003</v>
      </c>
      <c r="AJ8" s="40">
        <f t="shared" si="8"/>
        <v>1.9791350000000003</v>
      </c>
      <c r="AK8" s="42">
        <v>0</v>
      </c>
      <c r="AL8" s="50">
        <f t="shared" si="0"/>
        <v>0</v>
      </c>
      <c r="AM8" s="42">
        <v>0</v>
      </c>
      <c r="AN8" s="50">
        <f t="shared" si="1"/>
        <v>0</v>
      </c>
      <c r="AO8" s="42">
        <v>5.5E-2</v>
      </c>
      <c r="AP8" s="40">
        <f t="shared" si="9"/>
        <v>0.17600000000000002</v>
      </c>
      <c r="AQ8" s="42">
        <v>0</v>
      </c>
      <c r="AR8" s="40">
        <f t="shared" si="10"/>
        <v>0</v>
      </c>
      <c r="AS8" s="43">
        <v>0</v>
      </c>
      <c r="AT8" s="42">
        <v>0</v>
      </c>
      <c r="AU8" s="40">
        <f t="shared" si="11"/>
        <v>0</v>
      </c>
      <c r="AV8" s="40">
        <f t="shared" si="12"/>
        <v>0.17600000000000002</v>
      </c>
      <c r="AW8" s="50">
        <f t="shared" si="2"/>
        <v>2.1551350000000005</v>
      </c>
      <c r="AX8" s="52">
        <f t="shared" si="3"/>
        <v>0.32652031249999991</v>
      </c>
      <c r="AY8" s="6">
        <v>3.2</v>
      </c>
      <c r="AZ8" s="5">
        <v>608</v>
      </c>
      <c r="BA8" s="40">
        <f t="shared" si="13"/>
        <v>1310.3220800000004</v>
      </c>
      <c r="BB8" s="40">
        <f t="shared" si="14"/>
        <v>1945.6000000000001</v>
      </c>
    </row>
    <row r="9" spans="1:54" ht="15" customHeight="1" x14ac:dyDescent="0.35">
      <c r="A9" s="46">
        <v>8</v>
      </c>
      <c r="B9" s="47"/>
      <c r="C9" s="47"/>
      <c r="D9" s="47"/>
      <c r="E9" s="29" t="s">
        <v>54</v>
      </c>
      <c r="F9" s="29" t="s">
        <v>54</v>
      </c>
      <c r="G9" s="29" t="s">
        <v>55</v>
      </c>
      <c r="H9" s="30"/>
      <c r="I9" s="29" t="s">
        <v>56</v>
      </c>
      <c r="J9" s="29" t="s">
        <v>57</v>
      </c>
      <c r="K9" s="28" t="s">
        <v>58</v>
      </c>
      <c r="L9" s="28" t="s">
        <v>59</v>
      </c>
      <c r="M9" s="53" t="s">
        <v>60</v>
      </c>
      <c r="N9" s="29" t="s">
        <v>84</v>
      </c>
      <c r="O9" s="29"/>
      <c r="P9" s="31" t="s">
        <v>85</v>
      </c>
      <c r="Q9" s="47"/>
      <c r="R9" s="47"/>
      <c r="S9" s="29" t="s">
        <v>63</v>
      </c>
      <c r="T9" s="32">
        <v>3.92</v>
      </c>
      <c r="U9" s="33">
        <v>4.04</v>
      </c>
      <c r="V9" s="29" t="s">
        <v>64</v>
      </c>
      <c r="W9" s="48">
        <v>48</v>
      </c>
      <c r="X9" s="48">
        <v>30</v>
      </c>
      <c r="Y9" s="48">
        <v>39</v>
      </c>
      <c r="Z9" s="35">
        <v>12.5</v>
      </c>
      <c r="AA9" s="36">
        <v>12</v>
      </c>
      <c r="AB9" s="49">
        <f t="shared" si="4"/>
        <v>5.6160000000000002E-2</v>
      </c>
      <c r="AC9" s="35">
        <v>56</v>
      </c>
      <c r="AD9" s="38">
        <f t="shared" si="5"/>
        <v>11965.811965811965</v>
      </c>
      <c r="AE9" s="39">
        <v>3500</v>
      </c>
      <c r="AF9" s="50">
        <f t="shared" si="6"/>
        <v>0.29250000000000004</v>
      </c>
      <c r="AG9" s="54" t="s">
        <v>65</v>
      </c>
      <c r="AH9" s="51">
        <v>0.41399999999999998</v>
      </c>
      <c r="AI9" s="40">
        <f t="shared" si="7"/>
        <v>1.6725599999999998</v>
      </c>
      <c r="AJ9" s="40">
        <f t="shared" si="8"/>
        <v>6.0050600000000003</v>
      </c>
      <c r="AK9" s="42">
        <v>0</v>
      </c>
      <c r="AL9" s="50">
        <f t="shared" si="0"/>
        <v>0</v>
      </c>
      <c r="AM9" s="42">
        <v>0</v>
      </c>
      <c r="AN9" s="50">
        <f t="shared" si="1"/>
        <v>0</v>
      </c>
      <c r="AO9" s="42">
        <v>5.5E-2</v>
      </c>
      <c r="AP9" s="40">
        <f t="shared" si="9"/>
        <v>0.39655000000000001</v>
      </c>
      <c r="AQ9" s="42">
        <v>0</v>
      </c>
      <c r="AR9" s="40">
        <f t="shared" si="10"/>
        <v>0</v>
      </c>
      <c r="AS9" s="43">
        <v>0</v>
      </c>
      <c r="AT9" s="42">
        <v>0</v>
      </c>
      <c r="AU9" s="40">
        <f t="shared" si="11"/>
        <v>0</v>
      </c>
      <c r="AV9" s="40">
        <f t="shared" si="12"/>
        <v>0.39655000000000001</v>
      </c>
      <c r="AW9" s="50">
        <f t="shared" si="2"/>
        <v>6.4016100000000007</v>
      </c>
      <c r="AX9" s="52">
        <f t="shared" si="3"/>
        <v>0.11212066574202487</v>
      </c>
      <c r="AY9" s="6">
        <v>7.21</v>
      </c>
      <c r="AZ9" s="5">
        <v>192</v>
      </c>
      <c r="BA9" s="40">
        <f t="shared" si="13"/>
        <v>1229.1091200000001</v>
      </c>
      <c r="BB9" s="40">
        <f t="shared" si="14"/>
        <v>1384.32</v>
      </c>
    </row>
    <row r="10" spans="1:54" ht="15" customHeight="1" x14ac:dyDescent="0.35">
      <c r="A10" s="46">
        <v>9</v>
      </c>
      <c r="B10" s="47"/>
      <c r="C10" s="47"/>
      <c r="D10" s="47"/>
      <c r="E10" s="29" t="s">
        <v>54</v>
      </c>
      <c r="F10" s="29" t="s">
        <v>54</v>
      </c>
      <c r="G10" s="29" t="s">
        <v>55</v>
      </c>
      <c r="H10" s="30"/>
      <c r="I10" s="29" t="s">
        <v>56</v>
      </c>
      <c r="J10" s="29" t="s">
        <v>57</v>
      </c>
      <c r="K10" s="28" t="s">
        <v>58</v>
      </c>
      <c r="L10" s="28" t="s">
        <v>59</v>
      </c>
      <c r="M10" s="53" t="s">
        <v>79</v>
      </c>
      <c r="N10" s="29" t="s">
        <v>84</v>
      </c>
      <c r="O10" s="29"/>
      <c r="P10" s="31" t="s">
        <v>86</v>
      </c>
      <c r="Q10" s="47"/>
      <c r="R10" s="47"/>
      <c r="S10" s="29" t="s">
        <v>63</v>
      </c>
      <c r="T10" s="32">
        <v>4.74</v>
      </c>
      <c r="U10" s="33">
        <v>4.8899999999999997</v>
      </c>
      <c r="V10" s="29" t="s">
        <v>64</v>
      </c>
      <c r="W10" s="48">
        <v>48</v>
      </c>
      <c r="X10" s="48">
        <v>30</v>
      </c>
      <c r="Y10" s="48">
        <v>46</v>
      </c>
      <c r="Z10" s="35">
        <v>15.5</v>
      </c>
      <c r="AA10" s="36">
        <v>12</v>
      </c>
      <c r="AB10" s="49">
        <f t="shared" si="4"/>
        <v>6.6239999999999993E-2</v>
      </c>
      <c r="AC10" s="35">
        <v>56</v>
      </c>
      <c r="AD10" s="38">
        <f t="shared" si="5"/>
        <v>10144.927536231886</v>
      </c>
      <c r="AE10" s="39">
        <v>3500</v>
      </c>
      <c r="AF10" s="50">
        <f t="shared" si="6"/>
        <v>0.34499999999999992</v>
      </c>
      <c r="AG10" s="54" t="s">
        <v>65</v>
      </c>
      <c r="AH10" s="51">
        <v>0.41399999999999998</v>
      </c>
      <c r="AI10" s="40">
        <f t="shared" si="7"/>
        <v>2.0244599999999999</v>
      </c>
      <c r="AJ10" s="40">
        <f t="shared" si="8"/>
        <v>7.2594599999999989</v>
      </c>
      <c r="AK10" s="42">
        <v>0</v>
      </c>
      <c r="AL10" s="50">
        <f t="shared" si="0"/>
        <v>0</v>
      </c>
      <c r="AM10" s="42">
        <v>0</v>
      </c>
      <c r="AN10" s="50">
        <f t="shared" si="1"/>
        <v>0</v>
      </c>
      <c r="AO10" s="42">
        <v>5.5E-2</v>
      </c>
      <c r="AP10" s="40">
        <f t="shared" si="9"/>
        <v>0.51424999999999998</v>
      </c>
      <c r="AQ10" s="42">
        <v>0</v>
      </c>
      <c r="AR10" s="40">
        <f t="shared" si="10"/>
        <v>0</v>
      </c>
      <c r="AS10" s="43">
        <v>0</v>
      </c>
      <c r="AT10" s="42">
        <v>0</v>
      </c>
      <c r="AU10" s="40">
        <f t="shared" si="11"/>
        <v>0</v>
      </c>
      <c r="AV10" s="40">
        <f t="shared" si="12"/>
        <v>0.51424999999999998</v>
      </c>
      <c r="AW10" s="50">
        <f t="shared" si="2"/>
        <v>7.7737099999999986</v>
      </c>
      <c r="AX10" s="52">
        <f t="shared" si="3"/>
        <v>0.1685871657754012</v>
      </c>
      <c r="AY10" s="6">
        <v>9.35</v>
      </c>
      <c r="AZ10" s="5">
        <v>300</v>
      </c>
      <c r="BA10" s="40">
        <f t="shared" si="13"/>
        <v>2332.1129999999994</v>
      </c>
      <c r="BB10" s="40">
        <f t="shared" si="14"/>
        <v>2805</v>
      </c>
    </row>
    <row r="11" spans="1:54" ht="15" customHeight="1" x14ac:dyDescent="0.35">
      <c r="A11" s="46">
        <v>10</v>
      </c>
      <c r="B11" s="47"/>
      <c r="C11" s="47"/>
      <c r="D11" s="47"/>
      <c r="E11" s="29" t="s">
        <v>54</v>
      </c>
      <c r="F11" s="29" t="s">
        <v>54</v>
      </c>
      <c r="G11" s="29" t="s">
        <v>55</v>
      </c>
      <c r="H11" s="30"/>
      <c r="I11" s="29" t="s">
        <v>56</v>
      </c>
      <c r="J11" s="29" t="s">
        <v>57</v>
      </c>
      <c r="K11" s="28" t="s">
        <v>58</v>
      </c>
      <c r="L11" s="28" t="s">
        <v>59</v>
      </c>
      <c r="M11" s="53" t="s">
        <v>60</v>
      </c>
      <c r="N11" s="29" t="s">
        <v>87</v>
      </c>
      <c r="O11" s="29"/>
      <c r="P11" s="31" t="s">
        <v>88</v>
      </c>
      <c r="Q11" s="47"/>
      <c r="R11" s="47"/>
      <c r="S11" s="29" t="s">
        <v>63</v>
      </c>
      <c r="T11" s="32">
        <v>3.92</v>
      </c>
      <c r="U11" s="33">
        <v>4.04</v>
      </c>
      <c r="V11" s="29" t="s">
        <v>64</v>
      </c>
      <c r="W11" s="48">
        <v>48</v>
      </c>
      <c r="X11" s="48">
        <v>30</v>
      </c>
      <c r="Y11" s="48">
        <v>39</v>
      </c>
      <c r="Z11" s="35">
        <v>12.5</v>
      </c>
      <c r="AA11" s="36">
        <v>12</v>
      </c>
      <c r="AB11" s="49">
        <f t="shared" si="4"/>
        <v>5.6160000000000002E-2</v>
      </c>
      <c r="AC11" s="35">
        <v>56</v>
      </c>
      <c r="AD11" s="38">
        <f t="shared" si="5"/>
        <v>11965.811965811965</v>
      </c>
      <c r="AE11" s="39">
        <v>3500</v>
      </c>
      <c r="AF11" s="50">
        <f t="shared" si="6"/>
        <v>0.29250000000000004</v>
      </c>
      <c r="AG11" s="54" t="s">
        <v>65</v>
      </c>
      <c r="AH11" s="51">
        <v>0.41399999999999998</v>
      </c>
      <c r="AI11" s="40">
        <f t="shared" si="7"/>
        <v>1.6725599999999998</v>
      </c>
      <c r="AJ11" s="40">
        <f t="shared" si="8"/>
        <v>6.0050600000000003</v>
      </c>
      <c r="AK11" s="42">
        <v>0</v>
      </c>
      <c r="AL11" s="50">
        <f t="shared" si="0"/>
        <v>0</v>
      </c>
      <c r="AM11" s="42">
        <v>0</v>
      </c>
      <c r="AN11" s="50">
        <f t="shared" si="1"/>
        <v>0</v>
      </c>
      <c r="AO11" s="42">
        <v>5.5E-2</v>
      </c>
      <c r="AP11" s="40">
        <f t="shared" si="9"/>
        <v>0.39655000000000001</v>
      </c>
      <c r="AQ11" s="42">
        <v>0</v>
      </c>
      <c r="AR11" s="40">
        <f t="shared" si="10"/>
        <v>0</v>
      </c>
      <c r="AS11" s="43">
        <v>0</v>
      </c>
      <c r="AT11" s="42">
        <v>0</v>
      </c>
      <c r="AU11" s="40">
        <f t="shared" si="11"/>
        <v>0</v>
      </c>
      <c r="AV11" s="40">
        <f t="shared" si="12"/>
        <v>0.39655000000000001</v>
      </c>
      <c r="AW11" s="50">
        <f t="shared" si="2"/>
        <v>6.4016100000000007</v>
      </c>
      <c r="AX11" s="52">
        <f t="shared" si="3"/>
        <v>0.11212066574202487</v>
      </c>
      <c r="AY11" s="6">
        <v>7.21</v>
      </c>
      <c r="AZ11" s="5">
        <v>192</v>
      </c>
      <c r="BA11" s="40">
        <f t="shared" si="13"/>
        <v>1229.1091200000001</v>
      </c>
      <c r="BB11" s="40">
        <f t="shared" si="14"/>
        <v>1384.32</v>
      </c>
    </row>
    <row r="12" spans="1:54" ht="15" customHeight="1" x14ac:dyDescent="0.35">
      <c r="A12" s="46">
        <v>11</v>
      </c>
      <c r="B12" s="47"/>
      <c r="C12" s="47"/>
      <c r="D12" s="47"/>
      <c r="E12" s="29" t="s">
        <v>54</v>
      </c>
      <c r="F12" s="29" t="s">
        <v>54</v>
      </c>
      <c r="G12" s="29" t="s">
        <v>55</v>
      </c>
      <c r="H12" s="30"/>
      <c r="I12" s="29" t="s">
        <v>89</v>
      </c>
      <c r="J12" s="29" t="s">
        <v>90</v>
      </c>
      <c r="K12" s="29" t="s">
        <v>91</v>
      </c>
      <c r="L12" s="28" t="s">
        <v>59</v>
      </c>
      <c r="M12" s="53" t="s">
        <v>92</v>
      </c>
      <c r="N12" s="29" t="s">
        <v>74</v>
      </c>
      <c r="O12" s="29"/>
      <c r="P12" s="31" t="s">
        <v>93</v>
      </c>
      <c r="Q12" s="47"/>
      <c r="R12" s="47"/>
      <c r="S12" s="29" t="s">
        <v>63</v>
      </c>
      <c r="T12" s="32">
        <v>4.92</v>
      </c>
      <c r="U12" s="33">
        <v>5.07</v>
      </c>
      <c r="V12" s="29" t="s">
        <v>64</v>
      </c>
      <c r="W12" s="48">
        <v>48</v>
      </c>
      <c r="X12" s="48">
        <v>30</v>
      </c>
      <c r="Y12" s="48">
        <v>54</v>
      </c>
      <c r="Z12" s="55">
        <v>20.2</v>
      </c>
      <c r="AA12" s="36">
        <v>12</v>
      </c>
      <c r="AB12" s="49">
        <f t="shared" si="4"/>
        <v>7.7759999999999996E-2</v>
      </c>
      <c r="AC12" s="35">
        <v>56</v>
      </c>
      <c r="AD12" s="38">
        <f t="shared" si="5"/>
        <v>8641.9753086419769</v>
      </c>
      <c r="AE12" s="39">
        <v>3500</v>
      </c>
      <c r="AF12" s="50">
        <f t="shared" si="6"/>
        <v>0.40499999999999992</v>
      </c>
      <c r="AG12" s="54" t="s">
        <v>65</v>
      </c>
      <c r="AH12" s="51">
        <v>0.41399999999999998</v>
      </c>
      <c r="AI12" s="40">
        <f t="shared" si="7"/>
        <v>2.0989800000000001</v>
      </c>
      <c r="AJ12" s="40">
        <f t="shared" si="8"/>
        <v>7.5739800000000006</v>
      </c>
      <c r="AK12" s="42">
        <v>0</v>
      </c>
      <c r="AL12" s="50">
        <f t="shared" si="0"/>
        <v>0</v>
      </c>
      <c r="AM12" s="42">
        <v>0</v>
      </c>
      <c r="AN12" s="50">
        <f t="shared" si="1"/>
        <v>0</v>
      </c>
      <c r="AO12" s="42">
        <v>5.5E-2</v>
      </c>
      <c r="AP12" s="40">
        <f t="shared" si="9"/>
        <v>0.53129999999999999</v>
      </c>
      <c r="AQ12" s="42">
        <v>0</v>
      </c>
      <c r="AR12" s="40">
        <f t="shared" si="10"/>
        <v>0</v>
      </c>
      <c r="AS12" s="43">
        <v>0</v>
      </c>
      <c r="AT12" s="42">
        <v>0</v>
      </c>
      <c r="AU12" s="40">
        <f t="shared" si="11"/>
        <v>0</v>
      </c>
      <c r="AV12" s="40">
        <f t="shared" si="12"/>
        <v>0.53129999999999999</v>
      </c>
      <c r="AW12" s="50">
        <f>IF(ISERROR(AJ12+AV12),"",AJ12+AV12)</f>
        <v>8.1052800000000005</v>
      </c>
      <c r="AX12" s="52">
        <f>IF(ISERROR((AY12-AW12)/AY12),"",(AY12-AW12)/AY12)</f>
        <v>0.16094409937888196</v>
      </c>
      <c r="AY12" s="6">
        <v>9.66</v>
      </c>
      <c r="AZ12" s="5">
        <v>216</v>
      </c>
      <c r="BA12" s="40">
        <f t="shared" si="13"/>
        <v>1750.7404800000002</v>
      </c>
      <c r="BB12" s="40">
        <f t="shared" si="14"/>
        <v>2086.56</v>
      </c>
    </row>
    <row r="13" spans="1:54" ht="15" customHeight="1" x14ac:dyDescent="0.35">
      <c r="A13" s="46">
        <v>12</v>
      </c>
      <c r="B13" s="47"/>
      <c r="C13" s="47"/>
      <c r="D13" s="47"/>
      <c r="E13" s="29" t="s">
        <v>54</v>
      </c>
      <c r="F13" s="29" t="s">
        <v>54</v>
      </c>
      <c r="G13" s="29" t="s">
        <v>55</v>
      </c>
      <c r="H13" s="30"/>
      <c r="I13" s="29" t="s">
        <v>89</v>
      </c>
      <c r="J13" s="29" t="s">
        <v>90</v>
      </c>
      <c r="K13" s="29" t="s">
        <v>91</v>
      </c>
      <c r="L13" s="28" t="s">
        <v>59</v>
      </c>
      <c r="M13" s="53" t="s">
        <v>79</v>
      </c>
      <c r="N13" s="29" t="s">
        <v>94</v>
      </c>
      <c r="O13" s="29"/>
      <c r="P13" s="31" t="s">
        <v>95</v>
      </c>
      <c r="Q13" s="47"/>
      <c r="R13" s="47"/>
      <c r="S13" s="29" t="s">
        <v>63</v>
      </c>
      <c r="T13" s="32">
        <v>3.93</v>
      </c>
      <c r="U13" s="33">
        <v>4.05</v>
      </c>
      <c r="V13" s="29" t="s">
        <v>64</v>
      </c>
      <c r="W13" s="48">
        <v>48</v>
      </c>
      <c r="X13" s="48">
        <v>30</v>
      </c>
      <c r="Y13" s="48">
        <v>46</v>
      </c>
      <c r="Z13" s="55">
        <v>14.2</v>
      </c>
      <c r="AA13" s="36">
        <v>12</v>
      </c>
      <c r="AB13" s="49">
        <f t="shared" si="4"/>
        <v>6.6239999999999993E-2</v>
      </c>
      <c r="AC13" s="35">
        <v>56</v>
      </c>
      <c r="AD13" s="38">
        <f t="shared" si="5"/>
        <v>10144.927536231886</v>
      </c>
      <c r="AE13" s="39">
        <v>3500</v>
      </c>
      <c r="AF13" s="50">
        <f t="shared" si="6"/>
        <v>0.34499999999999992</v>
      </c>
      <c r="AG13" s="54" t="s">
        <v>65</v>
      </c>
      <c r="AH13" s="51">
        <v>0.41399999999999998</v>
      </c>
      <c r="AI13" s="40">
        <f t="shared" si="7"/>
        <v>1.6766999999999999</v>
      </c>
      <c r="AJ13" s="40">
        <f t="shared" si="8"/>
        <v>6.0716999999999999</v>
      </c>
      <c r="AK13" s="42">
        <v>0</v>
      </c>
      <c r="AL13" s="50">
        <f>IF(ISERROR(AY12*AK13),"",AY12*AK13)</f>
        <v>0</v>
      </c>
      <c r="AM13" s="42">
        <v>0</v>
      </c>
      <c r="AN13" s="50">
        <f>IF(ISERROR(AY12*AM13),"",AY12*AM13)</f>
        <v>0</v>
      </c>
      <c r="AO13" s="42">
        <v>5.5E-2</v>
      </c>
      <c r="AP13" s="40">
        <f t="shared" si="9"/>
        <v>0.40479999999999999</v>
      </c>
      <c r="AQ13" s="42">
        <v>0</v>
      </c>
      <c r="AR13" s="40">
        <f t="shared" si="10"/>
        <v>0</v>
      </c>
      <c r="AS13" s="43">
        <v>0</v>
      </c>
      <c r="AT13" s="42">
        <v>0</v>
      </c>
      <c r="AU13" s="40">
        <f t="shared" si="11"/>
        <v>0</v>
      </c>
      <c r="AV13" s="40">
        <f t="shared" si="12"/>
        <v>0.40479999999999999</v>
      </c>
      <c r="AW13" s="50">
        <f t="shared" ref="AW13" si="15">IF(ISERROR(AJ13+AV13),"",AJ13+AV13)</f>
        <v>6.4764999999999997</v>
      </c>
      <c r="AX13" s="52">
        <f t="shared" ref="AX13" si="16">IF(ISERROR((AY13-AW13)/AY13),"",(AY13-AW13)/AY13)</f>
        <v>0.12004076086956529</v>
      </c>
      <c r="AY13" s="6">
        <v>7.36</v>
      </c>
      <c r="AZ13" s="5">
        <v>320</v>
      </c>
      <c r="BA13" s="40">
        <f>IF(ISERROR(AW13*AZ12),"",AW13*AZ12)</f>
        <v>1398.924</v>
      </c>
      <c r="BB13" s="40">
        <f t="shared" si="14"/>
        <v>2355.2000000000003</v>
      </c>
    </row>
    <row r="14" spans="1:54" ht="15" customHeight="1" x14ac:dyDescent="0.35">
      <c r="A14" s="46">
        <v>13</v>
      </c>
      <c r="B14" s="47"/>
      <c r="C14" s="47"/>
      <c r="D14" s="47"/>
      <c r="E14" s="29" t="s">
        <v>54</v>
      </c>
      <c r="F14" s="29" t="s">
        <v>54</v>
      </c>
      <c r="G14" s="29" t="s">
        <v>55</v>
      </c>
      <c r="H14" s="30"/>
      <c r="I14" s="29" t="s">
        <v>89</v>
      </c>
      <c r="J14" s="29" t="s">
        <v>90</v>
      </c>
      <c r="K14" s="29" t="s">
        <v>91</v>
      </c>
      <c r="L14" s="28" t="s">
        <v>59</v>
      </c>
      <c r="M14" s="53" t="s">
        <v>79</v>
      </c>
      <c r="N14" s="29" t="s">
        <v>96</v>
      </c>
      <c r="O14" s="29"/>
      <c r="P14" s="31" t="s">
        <v>97</v>
      </c>
      <c r="Q14" s="47"/>
      <c r="R14" s="47"/>
      <c r="S14" s="29" t="s">
        <v>63</v>
      </c>
      <c r="T14" s="32">
        <v>3.93</v>
      </c>
      <c r="U14" s="33">
        <v>4.05</v>
      </c>
      <c r="V14" s="29" t="s">
        <v>64</v>
      </c>
      <c r="W14" s="48">
        <v>48</v>
      </c>
      <c r="X14" s="48">
        <v>30</v>
      </c>
      <c r="Y14" s="48">
        <v>46</v>
      </c>
      <c r="Z14" s="55">
        <v>14.2</v>
      </c>
      <c r="AA14" s="36">
        <v>12</v>
      </c>
      <c r="AB14" s="49">
        <f t="shared" si="4"/>
        <v>6.6239999999999993E-2</v>
      </c>
      <c r="AC14" s="35">
        <v>56</v>
      </c>
      <c r="AD14" s="38">
        <f t="shared" si="5"/>
        <v>10144.927536231886</v>
      </c>
      <c r="AE14" s="39">
        <v>3500</v>
      </c>
      <c r="AF14" s="50">
        <f t="shared" si="6"/>
        <v>0.34499999999999992</v>
      </c>
      <c r="AG14" s="54" t="s">
        <v>65</v>
      </c>
      <c r="AH14" s="51">
        <v>0.41399999999999998</v>
      </c>
      <c r="AI14" s="40">
        <f>IF(ISERROR(U14*AH13),"",U14*AH13)</f>
        <v>1.6766999999999999</v>
      </c>
      <c r="AJ14" s="40">
        <f t="shared" si="8"/>
        <v>6.0716999999999999</v>
      </c>
      <c r="AK14" s="42">
        <v>0</v>
      </c>
      <c r="AL14" s="50">
        <f>IF(ISERROR(AY13*AK14),"",AY13*AK14)</f>
        <v>0</v>
      </c>
      <c r="AM14" s="42">
        <v>0</v>
      </c>
      <c r="AN14" s="50">
        <f>IF(ISERROR(AY13*AM14),"",AY13*AM14)</f>
        <v>0</v>
      </c>
      <c r="AO14" s="42">
        <v>5.5E-2</v>
      </c>
      <c r="AP14" s="40">
        <f>IF(ISERROR(AY13*AO14),"",AY13*AO14)</f>
        <v>0.40479999999999999</v>
      </c>
      <c r="AQ14" s="42">
        <v>0</v>
      </c>
      <c r="AR14" s="40">
        <f t="shared" si="10"/>
        <v>0</v>
      </c>
      <c r="AS14" s="43">
        <v>0</v>
      </c>
      <c r="AT14" s="42">
        <v>0</v>
      </c>
      <c r="AU14" s="40">
        <f>IF(ISERROR(AY13*AT14),"",AY13*AT14)</f>
        <v>0</v>
      </c>
      <c r="AV14" s="40">
        <f t="shared" si="12"/>
        <v>0.40479999999999999</v>
      </c>
      <c r="AW14" s="50">
        <f t="shared" si="2"/>
        <v>6.4764999999999997</v>
      </c>
      <c r="AX14" s="52">
        <f>IF(ISERROR((AY13-AW14)/AY13),"",(AY13-AW14)/AY13)</f>
        <v>0.12004076086956529</v>
      </c>
      <c r="AY14" s="6">
        <v>7.36</v>
      </c>
      <c r="AZ14" s="5">
        <v>312</v>
      </c>
      <c r="BA14" s="40">
        <f>IF(ISERROR(AW14*AZ13),"",AW14*AZ13)</f>
        <v>2072.48</v>
      </c>
      <c r="BB14" s="40">
        <f t="shared" si="14"/>
        <v>2296.3200000000002</v>
      </c>
    </row>
    <row r="15" spans="1:54" x14ac:dyDescent="0.35">
      <c r="AX15" s="4"/>
      <c r="AZ15" s="58"/>
    </row>
  </sheetData>
  <sheetProtection insertRows="0" deleteRows="0" sort="0"/>
  <protectedRanges>
    <protectedRange sqref="AB2:AD14 U2:V14 AV16:AY224 AF2:AF14 AG6:AH14 AV15:AX15 AZ6:AZ15 A15:K224 W9:Y11 Z10 W6:Z8 A2:S14 M15:AU224 AI2:AX14 W12:Z14" name="Range1"/>
    <protectedRange sqref="W2:Z5 Z11 Z9" name="Range1_2"/>
    <protectedRange sqref="AE2:AE14" name="Range1_3"/>
    <protectedRange sqref="AG2:AH5" name="Range1_4"/>
    <protectedRange sqref="AZ2:AZ5" name="Range1_6"/>
    <protectedRange sqref="L15:L260" name="Range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2025-10-29T08:45:31Z</dcterms:created>
  <dcterms:modified xsi:type="dcterms:W3CDTF">2025-10-29T08:46:15Z</dcterms:modified>
</cp:coreProperties>
</file>