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1B42143-4536-4965-A943-C024A678F8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" i="5" l="1"/>
  <c r="AN4" i="5"/>
  <c r="AN5" i="5"/>
  <c r="AN6" i="5"/>
  <c r="AN2" i="5"/>
  <c r="AW3" i="5" l="1"/>
  <c r="AW4" i="5"/>
  <c r="AW5" i="5"/>
  <c r="AW6" i="5"/>
  <c r="AP3" i="5"/>
  <c r="AP4" i="5"/>
  <c r="AP5" i="5"/>
  <c r="AP6" i="5"/>
  <c r="AM3" i="5"/>
  <c r="AM4" i="5"/>
  <c r="AM5" i="5"/>
  <c r="AM6" i="5"/>
  <c r="AK3" i="5"/>
  <c r="AK4" i="5"/>
  <c r="AK5" i="5"/>
  <c r="AK6" i="5"/>
  <c r="AI3" i="5"/>
  <c r="AI4" i="5"/>
  <c r="AI5" i="5"/>
  <c r="AI6" i="5"/>
  <c r="AF3" i="5"/>
  <c r="AF4" i="5"/>
  <c r="AF5" i="5"/>
  <c r="AF6" i="5"/>
  <c r="Z3" i="5"/>
  <c r="AA3" i="5" s="1"/>
  <c r="AC3" i="5" s="1"/>
  <c r="Z4" i="5"/>
  <c r="AA4" i="5" s="1"/>
  <c r="AC4" i="5" s="1"/>
  <c r="Z5" i="5"/>
  <c r="AA5" i="5" s="1"/>
  <c r="AC5" i="5" s="1"/>
  <c r="Z6" i="5"/>
  <c r="AA6" i="5" s="1"/>
  <c r="AC6" i="5" s="1"/>
  <c r="AW2" i="5"/>
  <c r="AP2" i="5"/>
  <c r="AM2" i="5"/>
  <c r="AK2" i="5"/>
  <c r="AI2" i="5"/>
  <c r="AF2" i="5"/>
  <c r="Z2" i="5"/>
  <c r="AA2" i="5" s="1"/>
  <c r="AC2" i="5" s="1"/>
  <c r="AQ4" i="5" l="1"/>
  <c r="AQ6" i="5"/>
  <c r="AG6" i="5"/>
  <c r="AG5" i="5"/>
  <c r="AG4" i="5"/>
  <c r="AR4" i="5" s="1"/>
  <c r="AS4" i="5" s="1"/>
  <c r="AG3" i="5"/>
  <c r="AR6" i="5"/>
  <c r="AS6" i="5" s="1"/>
  <c r="AQ5" i="5"/>
  <c r="AQ3" i="5"/>
  <c r="AG2" i="5"/>
  <c r="AQ2" i="5"/>
  <c r="AR5" i="5" l="1"/>
  <c r="AS5" i="5" s="1"/>
  <c r="AR3" i="5"/>
  <c r="AS3" i="5" s="1"/>
  <c r="AR2" i="5"/>
  <c r="AS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2E396AD7-5705-4294-9AD0-222F6934FD7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32E68AB0-DF89-4E26-AB0D-01A13BEFBBCA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DC407192-7C79-499B-BB8C-37F4E476B8D7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B6CF91E8-6F84-4E22-B812-2FA2458BFD3B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F7AE02A3-8FEC-4BC6-BAA5-5B6A8317C77E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39051CFD-BDDE-448B-A63D-A445A3D0F147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BD51218A-D7F4-4E92-B442-C49CFA4EF63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AC9B5F2F-3BCB-48EF-A003-31FB027EE68B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DB47B1B6-0388-4167-BE1D-90A1699F5DF7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1C607141-7316-4C50-8319-8FFF81611941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6DD85950-DCB1-4A90-8C65-4E6BE3E8CB3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B183F93B-9FB7-49E4-9D73-FD00B95387EF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56E6A80E-1A31-4BD9-A9D3-82F199BE35D5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<sst xmlns="http://schemas.openxmlformats.org/spreadsheetml/2006/main" count="115" uniqueCount="68">
  <si>
    <t>Brand</t>
  </si>
  <si>
    <t>Package Type</t>
  </si>
  <si>
    <t>Licensor</t>
  </si>
  <si>
    <t>Normal</t>
  </si>
  <si>
    <t>Madison Park</t>
  </si>
  <si>
    <t>WINDOW PANEL</t>
  </si>
  <si>
    <t>Opacity</t>
  </si>
  <si>
    <t>Light Filtering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</si>
  <si>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</si>
  <si>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</si>
  <si>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</si>
  <si>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</si>
  <si>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</si>
  <si>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</si>
  <si>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</si>
  <si>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</si>
  <si>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</si>
  <si>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</si>
  <si>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</si>
  <si>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</si>
  <si>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</si>
  <si>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</si>
  <si>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</si>
  <si>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</si>
  <si>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</si>
  <si>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</si>
  <si>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</si>
  <si>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</si>
  <si>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</si>
  <si>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</si>
  <si>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</si>
  <si>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</si>
  <si>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</si>
  <si>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</si>
  <si>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</si>
  <si>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</si>
  <si>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</si>
  <si>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</si>
  <si>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</si>
  <si>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</si>
  <si>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</si>
  <si>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</si>
  <si>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</si>
  <si>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</si>
  <si>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</si>
  <si>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</si>
  <si>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</si>
  <si>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</si>
  <si>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</si>
  <si>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</si>
  <si>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</si>
  <si>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Piece</t>
  </si>
  <si>
    <t>JLA Standard Price</t>
  </si>
  <si>
    <t>UCCPM Price (Formula)</t>
  </si>
  <si>
    <t>Material-Short</t>
  </si>
  <si>
    <t>27X64"</t>
  </si>
  <si>
    <t>29X64"</t>
  </si>
  <si>
    <t>31X64"</t>
  </si>
  <si>
    <t>33X64"</t>
  </si>
  <si>
    <t>34X64"</t>
  </si>
  <si>
    <t xml:space="preserve">100% bamboo </t>
    <phoneticPr fontId="8" type="noConversion"/>
  </si>
  <si>
    <t xml:space="preserve">Neutral </t>
    <phoneticPr fontId="8" type="noConversion"/>
  </si>
  <si>
    <t>6303.99.0060</t>
  </si>
  <si>
    <t>Eastfield|Lyndon|Wren</t>
  </si>
  <si>
    <t>100% Bamboo Cordless Shade</t>
  </si>
  <si>
    <t>100% Bamboo Cordless Shade</t>
    <phoneticPr fontId="8" type="noConversion"/>
  </si>
  <si>
    <t>Bamboo Cordless Shade</t>
  </si>
  <si>
    <t>100% bamboo, cordless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</si>
</sst>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9" fillId="0" borderId="0">
      <alignment vertical="center"/>
    </xf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</cellXfs>
  <cellStyles count="7">
    <cellStyle name="Normal 2" xfId="4" xr:uid="{7F3EE6FB-27E7-4926-8C27-32440E12F103}"/>
    <cellStyle name="Normal 2 18 2" xfId="1" xr:uid="{1BA08453-9F65-454B-A4A0-7177E70831F2}"/>
    <cellStyle name="Percent 2" xfId="5" xr:uid="{ABA2311F-1178-4E89-BCD4-037BE8F6FF37}"/>
    <cellStyle name="Style 1" xfId="3" xr:uid="{F4609D05-B161-47A5-8040-F8D4BA086F06}"/>
    <cellStyle name="常规" xfId="0" builtinId="0"/>
    <cellStyle name="常规 7" xfId="6" xr:uid="{1BDB9604-F023-4884-B87B-01112A7590C6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AX6"/>
  <sheetViews>
    <sheetView tabSelected="1" topLeftCell="AB1" workbookViewId="0">
      <selection activeCell="AD11" sqref="AD11"/>
    </sheetView>
  </sheetViews>
  <sheetFormatPr defaultColWidth="9.140625" defaultRowHeight="1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22" style="1" customWidth="1"/>
    <col min="7" max="7" width="16.85546875" style="1" customWidth="1"/>
    <col min="8" max="8" width="32.85546875" style="1" customWidth="1"/>
    <col min="9" max="9" width="20.140625" style="1" customWidth="1"/>
    <col min="10" max="10" width="22" style="1" customWidth="1"/>
    <col min="11" max="11" width="18.42578125" style="43" customWidth="1"/>
    <col min="12" max="12" width="17.85546875" style="1" customWidth="1"/>
    <col min="13" max="13" width="18.28515625" style="1" customWidth="1"/>
    <col min="14" max="14" width="9.42578125" style="1" customWidth="1"/>
    <col min="15" max="16" width="11.85546875" style="1" customWidth="1"/>
    <col min="17" max="17" width="8.85546875" style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38" customWidth="1"/>
    <col min="22" max="22" width="13.140625" style="38" customWidth="1"/>
    <col min="23" max="23" width="11.140625" style="38" customWidth="1"/>
    <col min="24" max="24" width="12.85546875" style="3" customWidth="1"/>
    <col min="25" max="25" width="9.42578125" style="4" customWidth="1"/>
    <col min="26" max="26" width="13" style="41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>
      <c r="A1" s="8" t="s">
        <v>8</v>
      </c>
      <c r="B1" s="8" t="s">
        <v>9</v>
      </c>
      <c r="C1" s="9" t="s">
        <v>10</v>
      </c>
      <c r="D1" s="10" t="s">
        <v>0</v>
      </c>
      <c r="E1" s="10" t="s">
        <v>2</v>
      </c>
      <c r="F1" s="11" t="s">
        <v>11</v>
      </c>
      <c r="G1" s="9" t="s">
        <v>12</v>
      </c>
      <c r="H1" s="12" t="s">
        <v>13</v>
      </c>
      <c r="I1" s="13" t="s">
        <v>14</v>
      </c>
      <c r="J1" s="12" t="s">
        <v>15</v>
      </c>
      <c r="K1" s="13" t="s">
        <v>54</v>
      </c>
      <c r="L1" s="9" t="s">
        <v>6</v>
      </c>
      <c r="M1" s="12" t="s">
        <v>16</v>
      </c>
      <c r="N1" s="12" t="s">
        <v>17</v>
      </c>
      <c r="O1" s="9" t="s">
        <v>18</v>
      </c>
      <c r="P1" s="9" t="s">
        <v>19</v>
      </c>
      <c r="Q1" s="13" t="s">
        <v>20</v>
      </c>
      <c r="R1" s="14" t="s">
        <v>53</v>
      </c>
      <c r="S1" s="15" t="s">
        <v>21</v>
      </c>
      <c r="T1" s="16" t="s">
        <v>1</v>
      </c>
      <c r="U1" s="39" t="s">
        <v>22</v>
      </c>
      <c r="V1" s="39" t="s">
        <v>23</v>
      </c>
      <c r="W1" s="39" t="s">
        <v>24</v>
      </c>
      <c r="X1" s="17" t="s">
        <v>25</v>
      </c>
      <c r="Y1" s="18" t="s">
        <v>26</v>
      </c>
      <c r="Z1" s="42" t="s">
        <v>27</v>
      </c>
      <c r="AA1" s="19" t="s">
        <v>28</v>
      </c>
      <c r="AB1" s="8" t="s">
        <v>29</v>
      </c>
      <c r="AC1" s="20" t="s">
        <v>30</v>
      </c>
      <c r="AD1" s="8" t="s">
        <v>31</v>
      </c>
      <c r="AE1" s="21" t="s">
        <v>32</v>
      </c>
      <c r="AF1" s="20" t="s">
        <v>33</v>
      </c>
      <c r="AG1" s="20" t="s">
        <v>34</v>
      </c>
      <c r="AH1" s="21" t="s">
        <v>35</v>
      </c>
      <c r="AI1" s="20" t="s">
        <v>36</v>
      </c>
      <c r="AJ1" s="21" t="s">
        <v>37</v>
      </c>
      <c r="AK1" s="20" t="s">
        <v>38</v>
      </c>
      <c r="AL1" s="21" t="s">
        <v>39</v>
      </c>
      <c r="AM1" s="20" t="s">
        <v>40</v>
      </c>
      <c r="AN1" s="20" t="s">
        <v>41</v>
      </c>
      <c r="AO1" s="22" t="s">
        <v>42</v>
      </c>
      <c r="AP1" s="20" t="s">
        <v>43</v>
      </c>
      <c r="AQ1" s="20" t="s">
        <v>44</v>
      </c>
      <c r="AR1" s="23" t="s">
        <v>45</v>
      </c>
      <c r="AS1" s="24" t="s">
        <v>46</v>
      </c>
      <c r="AT1" s="7" t="s">
        <v>52</v>
      </c>
      <c r="AU1" s="24" t="s">
        <v>47</v>
      </c>
      <c r="AV1" s="25" t="s">
        <v>48</v>
      </c>
      <c r="AW1" s="24" t="s">
        <v>49</v>
      </c>
      <c r="AX1" s="18" t="s">
        <v>50</v>
      </c>
    </row>
    <row r="2" spans="1:50" ht="14.45" customHeight="1">
      <c r="A2" s="26">
        <v>1</v>
      </c>
      <c r="B2" s="27"/>
      <c r="C2" s="27"/>
      <c r="D2" s="27" t="s">
        <v>4</v>
      </c>
      <c r="E2" s="27"/>
      <c r="F2" s="27" t="s">
        <v>5</v>
      </c>
      <c r="G2" s="44" t="s">
        <v>63</v>
      </c>
      <c r="H2" s="44" t="s">
        <v>65</v>
      </c>
      <c r="I2" s="44" t="s">
        <v>66</v>
      </c>
      <c r="J2" s="44" t="s">
        <v>67</v>
      </c>
      <c r="K2" s="44" t="s">
        <v>60</v>
      </c>
      <c r="L2" s="27" t="s">
        <v>7</v>
      </c>
      <c r="M2" s="27" t="s">
        <v>55</v>
      </c>
      <c r="N2" s="44" t="s">
        <v>61</v>
      </c>
      <c r="O2" s="27"/>
      <c r="P2" s="27"/>
      <c r="Q2" s="27" t="s">
        <v>51</v>
      </c>
      <c r="R2" s="28">
        <v>8.85</v>
      </c>
      <c r="S2" s="29">
        <v>9.32</v>
      </c>
      <c r="T2" s="27" t="s">
        <v>3</v>
      </c>
      <c r="U2" s="40">
        <v>77.5</v>
      </c>
      <c r="V2" s="40">
        <v>26</v>
      </c>
      <c r="W2" s="40">
        <v>26</v>
      </c>
      <c r="X2" s="30">
        <v>11.36</v>
      </c>
      <c r="Y2" s="31">
        <v>4</v>
      </c>
      <c r="Z2" s="45">
        <f t="shared" ref="Z2:Z6" si="0">IF(U2="","",U2*V2*W2/1000000)</f>
        <v>5.2389999999999999E-2</v>
      </c>
      <c r="AA2" s="32">
        <f>IF(Y2="","",67/Z2*Y2)</f>
        <v>5115</v>
      </c>
      <c r="AB2" s="27">
        <v>3900</v>
      </c>
      <c r="AC2" s="33">
        <f>IF(ISERROR(AB2/AA2),"",AB2/AA2)</f>
        <v>0.76</v>
      </c>
      <c r="AD2" s="27" t="s">
        <v>62</v>
      </c>
      <c r="AE2" s="34">
        <v>0.313</v>
      </c>
      <c r="AF2" s="33">
        <f t="shared" ref="AF2:AF6" si="1">IF(ISERROR(S2*AE2),"",S2*AE2)</f>
        <v>2.92</v>
      </c>
      <c r="AG2" s="33">
        <f>IF(ISERROR(S2+AC2+AF2),"",S2+AC2+AF2)</f>
        <v>13</v>
      </c>
      <c r="AH2" s="34">
        <v>0.1</v>
      </c>
      <c r="AI2" s="33">
        <f t="shared" ref="AI2:AI6" si="2">IF(ISERROR(AT2*AH2),"",AT2*AH2)</f>
        <v>2.5499999999999998</v>
      </c>
      <c r="AJ2" s="34">
        <v>0.1</v>
      </c>
      <c r="AK2" s="33">
        <f t="shared" ref="AK2:AK6" si="3">IF(ISERROR(AT2*AJ2),"",AT2*AJ2)</f>
        <v>2.5499999999999998</v>
      </c>
      <c r="AL2" s="34">
        <v>0.1</v>
      </c>
      <c r="AM2" s="33">
        <f t="shared" ref="AM2:AM6" si="4">IF(ISERROR(AT2*AL2),"",AT2*AL2)</f>
        <v>2.5499999999999998</v>
      </c>
      <c r="AN2" s="33">
        <f>IF((AU2-AT2)&lt;1.5,1.5-(AU2-AT2),0)</f>
        <v>0.22</v>
      </c>
      <c r="AO2" s="34">
        <v>8.43E-2</v>
      </c>
      <c r="AP2" s="33">
        <f>IF(ISERROR(AT2*AO2),"",AT2*AO2)</f>
        <v>2.15</v>
      </c>
      <c r="AQ2" s="33">
        <f t="shared" ref="AQ2:AQ6" si="5">IF(ISERROR(AI2+AK2+AM2+AN2+AP2),"",AI2+AK2+AM2+AN2+AP2)</f>
        <v>10.02</v>
      </c>
      <c r="AR2" s="33">
        <f t="shared" ref="AR2:AR6" si="6">IF(ISERROR(AG2+AQ2),"",AG2+AQ2)</f>
        <v>23.02</v>
      </c>
      <c r="AS2" s="35">
        <f>IF(ISERROR((AT2-AR2)/AT2),"",(AT2-AR2)/AT2)</f>
        <v>9.8000000000000004E-2</v>
      </c>
      <c r="AT2" s="36">
        <v>25.52</v>
      </c>
      <c r="AU2" s="33">
        <v>26.8</v>
      </c>
      <c r="AV2" s="36">
        <v>54.99</v>
      </c>
      <c r="AW2" s="35">
        <f>IF(ISERROR((AV2-AU2)/AV2),"",(AV2-AU2)/AV2)</f>
        <v>0.51259999999999994</v>
      </c>
      <c r="AX2" s="37">
        <v>132</v>
      </c>
    </row>
    <row r="3" spans="1:50" ht="14.45" customHeight="1">
      <c r="A3" s="26">
        <v>2</v>
      </c>
      <c r="B3" s="27"/>
      <c r="C3" s="27"/>
      <c r="D3" s="27" t="s">
        <v>4</v>
      </c>
      <c r="E3" s="27"/>
      <c r="F3" s="27" t="s">
        <v>5</v>
      </c>
      <c r="G3" s="44" t="s">
        <v>63</v>
      </c>
      <c r="H3" s="44" t="s">
        <v>64</v>
      </c>
      <c r="I3" s="44" t="s">
        <v>66</v>
      </c>
      <c r="J3" s="44" t="s">
        <v>67</v>
      </c>
      <c r="K3" s="44" t="s">
        <v>60</v>
      </c>
      <c r="L3" s="27" t="s">
        <v>7</v>
      </c>
      <c r="M3" s="27" t="s">
        <v>56</v>
      </c>
      <c r="N3" s="44" t="s">
        <v>61</v>
      </c>
      <c r="O3" s="27"/>
      <c r="P3" s="27"/>
      <c r="Q3" s="27" t="s">
        <v>51</v>
      </c>
      <c r="R3" s="28">
        <v>9.5</v>
      </c>
      <c r="S3" s="29">
        <v>10</v>
      </c>
      <c r="T3" s="27" t="s">
        <v>3</v>
      </c>
      <c r="U3" s="40">
        <v>82.6</v>
      </c>
      <c r="V3" s="40">
        <v>26</v>
      </c>
      <c r="W3" s="40">
        <v>26</v>
      </c>
      <c r="X3" s="30">
        <v>12.15</v>
      </c>
      <c r="Y3" s="31">
        <v>4</v>
      </c>
      <c r="Z3" s="45">
        <f t="shared" si="0"/>
        <v>5.5837999999999999E-2</v>
      </c>
      <c r="AA3" s="32">
        <f t="shared" ref="AA3:AA6" si="7">IF(Y3="","",67/Z3*Y3)</f>
        <v>4800</v>
      </c>
      <c r="AB3" s="27">
        <v>3900</v>
      </c>
      <c r="AC3" s="33">
        <f t="shared" ref="AC3:AC6" si="8">IF(ISERROR(AB3/AA3),"",AB3/AA3)</f>
        <v>0.81</v>
      </c>
      <c r="AD3" s="27" t="s">
        <v>62</v>
      </c>
      <c r="AE3" s="34">
        <v>0.313</v>
      </c>
      <c r="AF3" s="33">
        <f t="shared" si="1"/>
        <v>3.13</v>
      </c>
      <c r="AG3" s="33">
        <f t="shared" ref="AG3:AG6" si="9">IF(ISERROR(S3+AC3+AF3),"",S3+AC3+AF3)</f>
        <v>13.94</v>
      </c>
      <c r="AH3" s="34">
        <v>0.1</v>
      </c>
      <c r="AI3" s="33">
        <f t="shared" si="2"/>
        <v>2.83</v>
      </c>
      <c r="AJ3" s="34">
        <v>0.1</v>
      </c>
      <c r="AK3" s="33">
        <f t="shared" si="3"/>
        <v>2.83</v>
      </c>
      <c r="AL3" s="34">
        <v>0.1</v>
      </c>
      <c r="AM3" s="33">
        <f t="shared" si="4"/>
        <v>2.83</v>
      </c>
      <c r="AN3" s="33">
        <f t="shared" ref="AN3:AN6" si="10">IF((AU3-AT3)&lt;1.5,1.5-(AU3-AT3),0)</f>
        <v>0.09</v>
      </c>
      <c r="AO3" s="34">
        <v>8.43E-2</v>
      </c>
      <c r="AP3" s="33">
        <f t="shared" ref="AP3:AP6" si="11">IF(ISERROR(AT3*AO3),"",AT3*AO3)</f>
        <v>2.39</v>
      </c>
      <c r="AQ3" s="33">
        <f t="shared" si="5"/>
        <v>10.97</v>
      </c>
      <c r="AR3" s="33">
        <f t="shared" si="6"/>
        <v>24.91</v>
      </c>
      <c r="AS3" s="35">
        <f t="shared" ref="AS3:AS6" si="12">IF(ISERROR((AT3-AR3)/AT3),"",(AT3-AR3)/AT3)</f>
        <v>0.1207</v>
      </c>
      <c r="AT3" s="36">
        <v>28.33</v>
      </c>
      <c r="AU3" s="33">
        <v>29.74</v>
      </c>
      <c r="AV3" s="36">
        <v>59.99</v>
      </c>
      <c r="AW3" s="35">
        <f t="shared" ref="AW3:AW6" si="13">IF(ISERROR((AV3-AU3)/AV3),"",(AV3-AU3)/AV3)</f>
        <v>0.50429999999999997</v>
      </c>
      <c r="AX3" s="37">
        <v>112</v>
      </c>
    </row>
    <row r="4" spans="1:50" ht="14.45" customHeight="1">
      <c r="A4" s="26">
        <v>3</v>
      </c>
      <c r="B4" s="27"/>
      <c r="C4" s="27"/>
      <c r="D4" s="27" t="s">
        <v>4</v>
      </c>
      <c r="E4" s="27"/>
      <c r="F4" s="27" t="s">
        <v>5</v>
      </c>
      <c r="G4" s="44" t="s">
        <v>63</v>
      </c>
      <c r="H4" s="44" t="s">
        <v>64</v>
      </c>
      <c r="I4" s="44" t="s">
        <v>66</v>
      </c>
      <c r="J4" s="44" t="s">
        <v>67</v>
      </c>
      <c r="K4" s="44" t="s">
        <v>60</v>
      </c>
      <c r="L4" s="27" t="s">
        <v>7</v>
      </c>
      <c r="M4" s="27" t="s">
        <v>57</v>
      </c>
      <c r="N4" s="44" t="s">
        <v>61</v>
      </c>
      <c r="O4" s="27"/>
      <c r="P4" s="27"/>
      <c r="Q4" s="27" t="s">
        <v>51</v>
      </c>
      <c r="R4" s="28">
        <v>10.17</v>
      </c>
      <c r="S4" s="29">
        <v>10.7</v>
      </c>
      <c r="T4" s="27" t="s">
        <v>3</v>
      </c>
      <c r="U4" s="40">
        <v>87.6</v>
      </c>
      <c r="V4" s="40">
        <v>26</v>
      </c>
      <c r="W4" s="40">
        <v>26</v>
      </c>
      <c r="X4" s="30">
        <v>12.95</v>
      </c>
      <c r="Y4" s="31">
        <v>4</v>
      </c>
      <c r="Z4" s="45">
        <f t="shared" si="0"/>
        <v>5.9218E-2</v>
      </c>
      <c r="AA4" s="32">
        <f t="shared" si="7"/>
        <v>4526</v>
      </c>
      <c r="AB4" s="27">
        <v>3900</v>
      </c>
      <c r="AC4" s="33">
        <f t="shared" si="8"/>
        <v>0.86</v>
      </c>
      <c r="AD4" s="27" t="s">
        <v>62</v>
      </c>
      <c r="AE4" s="34">
        <v>0.313</v>
      </c>
      <c r="AF4" s="33">
        <f t="shared" si="1"/>
        <v>3.35</v>
      </c>
      <c r="AG4" s="33">
        <f t="shared" si="9"/>
        <v>14.91</v>
      </c>
      <c r="AH4" s="34">
        <v>0.1</v>
      </c>
      <c r="AI4" s="33">
        <f t="shared" si="2"/>
        <v>2.9</v>
      </c>
      <c r="AJ4" s="34">
        <v>0.1</v>
      </c>
      <c r="AK4" s="33">
        <f t="shared" si="3"/>
        <v>2.9</v>
      </c>
      <c r="AL4" s="34">
        <v>0.1</v>
      </c>
      <c r="AM4" s="33">
        <f t="shared" si="4"/>
        <v>2.9</v>
      </c>
      <c r="AN4" s="33">
        <f t="shared" si="10"/>
        <v>0.06</v>
      </c>
      <c r="AO4" s="34">
        <v>8.43E-2</v>
      </c>
      <c r="AP4" s="33">
        <f t="shared" si="11"/>
        <v>2.44</v>
      </c>
      <c r="AQ4" s="33">
        <f t="shared" si="5"/>
        <v>11.2</v>
      </c>
      <c r="AR4" s="33">
        <f t="shared" si="6"/>
        <v>26.11</v>
      </c>
      <c r="AS4" s="35">
        <f t="shared" si="12"/>
        <v>9.9299999999999999E-2</v>
      </c>
      <c r="AT4" s="36">
        <v>28.99</v>
      </c>
      <c r="AU4" s="33">
        <v>30.43</v>
      </c>
      <c r="AV4" s="36">
        <v>64.989999999999995</v>
      </c>
      <c r="AW4" s="35">
        <f t="shared" si="13"/>
        <v>0.53180000000000005</v>
      </c>
      <c r="AX4" s="37">
        <v>136</v>
      </c>
    </row>
    <row r="5" spans="1:50" ht="14.45" customHeight="1">
      <c r="A5" s="26">
        <v>4</v>
      </c>
      <c r="B5" s="27"/>
      <c r="C5" s="27"/>
      <c r="D5" s="27" t="s">
        <v>4</v>
      </c>
      <c r="E5" s="27"/>
      <c r="F5" s="27" t="s">
        <v>5</v>
      </c>
      <c r="G5" s="44" t="s">
        <v>63</v>
      </c>
      <c r="H5" s="44" t="s">
        <v>64</v>
      </c>
      <c r="I5" s="44" t="s">
        <v>66</v>
      </c>
      <c r="J5" s="44" t="s">
        <v>67</v>
      </c>
      <c r="K5" s="44" t="s">
        <v>60</v>
      </c>
      <c r="L5" s="27" t="s">
        <v>7</v>
      </c>
      <c r="M5" s="27" t="s">
        <v>58</v>
      </c>
      <c r="N5" s="44" t="s">
        <v>61</v>
      </c>
      <c r="O5" s="27"/>
      <c r="P5" s="27"/>
      <c r="Q5" s="27" t="s">
        <v>51</v>
      </c>
      <c r="R5" s="28">
        <v>10.83</v>
      </c>
      <c r="S5" s="29">
        <v>11.4</v>
      </c>
      <c r="T5" s="27" t="s">
        <v>3</v>
      </c>
      <c r="U5" s="40">
        <v>92.7</v>
      </c>
      <c r="V5" s="40">
        <v>26</v>
      </c>
      <c r="W5" s="40">
        <v>26</v>
      </c>
      <c r="X5" s="30">
        <v>13.75</v>
      </c>
      <c r="Y5" s="31">
        <v>4</v>
      </c>
      <c r="Z5" s="45">
        <f t="shared" si="0"/>
        <v>6.2664999999999998E-2</v>
      </c>
      <c r="AA5" s="32">
        <f t="shared" si="7"/>
        <v>4277</v>
      </c>
      <c r="AB5" s="27">
        <v>3900</v>
      </c>
      <c r="AC5" s="33">
        <f t="shared" si="8"/>
        <v>0.91</v>
      </c>
      <c r="AD5" s="27" t="s">
        <v>62</v>
      </c>
      <c r="AE5" s="34">
        <v>0.313</v>
      </c>
      <c r="AF5" s="33">
        <f t="shared" si="1"/>
        <v>3.57</v>
      </c>
      <c r="AG5" s="33">
        <f t="shared" si="9"/>
        <v>15.88</v>
      </c>
      <c r="AH5" s="34">
        <v>0.1</v>
      </c>
      <c r="AI5" s="33">
        <f t="shared" si="2"/>
        <v>3.08</v>
      </c>
      <c r="AJ5" s="34">
        <v>0.1</v>
      </c>
      <c r="AK5" s="33">
        <f t="shared" si="3"/>
        <v>3.08</v>
      </c>
      <c r="AL5" s="34">
        <v>0.1</v>
      </c>
      <c r="AM5" s="33">
        <f t="shared" si="4"/>
        <v>3.08</v>
      </c>
      <c r="AN5" s="33">
        <f t="shared" si="10"/>
        <v>0</v>
      </c>
      <c r="AO5" s="34">
        <v>8.43E-2</v>
      </c>
      <c r="AP5" s="33">
        <f t="shared" si="11"/>
        <v>2.59</v>
      </c>
      <c r="AQ5" s="33">
        <f t="shared" si="5"/>
        <v>11.83</v>
      </c>
      <c r="AR5" s="33">
        <f t="shared" si="6"/>
        <v>27.71</v>
      </c>
      <c r="AS5" s="35">
        <f t="shared" si="12"/>
        <v>9.8900000000000002E-2</v>
      </c>
      <c r="AT5" s="36">
        <v>30.75</v>
      </c>
      <c r="AU5" s="33">
        <v>32.28</v>
      </c>
      <c r="AV5" s="36">
        <v>69.989999999999995</v>
      </c>
      <c r="AW5" s="35">
        <f t="shared" si="13"/>
        <v>0.53879999999999995</v>
      </c>
      <c r="AX5" s="37">
        <v>172</v>
      </c>
    </row>
    <row r="6" spans="1:50" ht="14.45" customHeight="1">
      <c r="A6" s="26">
        <v>5</v>
      </c>
      <c r="B6" s="27"/>
      <c r="C6" s="27"/>
      <c r="D6" s="27" t="s">
        <v>4</v>
      </c>
      <c r="E6" s="27"/>
      <c r="F6" s="27" t="s">
        <v>5</v>
      </c>
      <c r="G6" s="44" t="s">
        <v>63</v>
      </c>
      <c r="H6" s="44" t="s">
        <v>64</v>
      </c>
      <c r="I6" s="44" t="s">
        <v>66</v>
      </c>
      <c r="J6" s="44" t="s">
        <v>67</v>
      </c>
      <c r="K6" s="44" t="s">
        <v>60</v>
      </c>
      <c r="L6" s="27" t="s">
        <v>7</v>
      </c>
      <c r="M6" s="27" t="s">
        <v>59</v>
      </c>
      <c r="N6" s="44" t="s">
        <v>61</v>
      </c>
      <c r="O6" s="27"/>
      <c r="P6" s="27"/>
      <c r="Q6" s="27" t="s">
        <v>51</v>
      </c>
      <c r="R6" s="28">
        <v>11.48</v>
      </c>
      <c r="S6" s="29">
        <v>12.08</v>
      </c>
      <c r="T6" s="27" t="s">
        <v>3</v>
      </c>
      <c r="U6" s="40">
        <v>97.8</v>
      </c>
      <c r="V6" s="40">
        <v>26</v>
      </c>
      <c r="W6" s="40">
        <v>26</v>
      </c>
      <c r="X6" s="30">
        <v>14.18</v>
      </c>
      <c r="Y6" s="31">
        <v>4</v>
      </c>
      <c r="Z6" s="45">
        <f t="shared" si="0"/>
        <v>6.6113000000000005E-2</v>
      </c>
      <c r="AA6" s="32">
        <f t="shared" si="7"/>
        <v>4054</v>
      </c>
      <c r="AB6" s="27">
        <v>3900</v>
      </c>
      <c r="AC6" s="33">
        <f t="shared" si="8"/>
        <v>0.96</v>
      </c>
      <c r="AD6" s="27" t="s">
        <v>62</v>
      </c>
      <c r="AE6" s="34">
        <v>0.313</v>
      </c>
      <c r="AF6" s="33">
        <f t="shared" si="1"/>
        <v>3.78</v>
      </c>
      <c r="AG6" s="33">
        <f t="shared" si="9"/>
        <v>16.82</v>
      </c>
      <c r="AH6" s="34">
        <v>0.1</v>
      </c>
      <c r="AI6" s="33">
        <f t="shared" si="2"/>
        <v>3.22</v>
      </c>
      <c r="AJ6" s="34">
        <v>0.1</v>
      </c>
      <c r="AK6" s="33">
        <f t="shared" si="3"/>
        <v>3.22</v>
      </c>
      <c r="AL6" s="34">
        <v>0.1</v>
      </c>
      <c r="AM6" s="33">
        <f t="shared" si="4"/>
        <v>3.22</v>
      </c>
      <c r="AN6" s="33">
        <f t="shared" si="10"/>
        <v>0</v>
      </c>
      <c r="AO6" s="34">
        <v>8.43E-2</v>
      </c>
      <c r="AP6" s="33">
        <f t="shared" si="11"/>
        <v>2.72</v>
      </c>
      <c r="AQ6" s="33">
        <f t="shared" si="5"/>
        <v>12.38</v>
      </c>
      <c r="AR6" s="33">
        <f t="shared" si="6"/>
        <v>29.2</v>
      </c>
      <c r="AS6" s="35">
        <f t="shared" si="12"/>
        <v>9.4E-2</v>
      </c>
      <c r="AT6" s="36">
        <v>32.229999999999997</v>
      </c>
      <c r="AU6" s="33">
        <v>33.840000000000003</v>
      </c>
      <c r="AV6" s="36">
        <v>79.989999999999995</v>
      </c>
      <c r="AW6" s="35">
        <f t="shared" si="13"/>
        <v>0.57689999999999997</v>
      </c>
      <c r="AX6" s="37">
        <v>192</v>
      </c>
    </row>
  </sheetData>
  <sheetProtection insertRows="0" deleteRows="0" sort="0"/>
  <protectedRanges>
    <protectedRange sqref="AT1 AO1 A7:J225 L7:AX225 A2:AX6" name="Range1"/>
    <protectedRange sqref="K7:K236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282F771-F39E-462F-B199-73527ACC5556}">
          <x14:formula1>
            <xm:f>#REF!</xm:f>
          </x14:formula1>
          <xm:sqref>D2:D6</xm:sqref>
        </x14:dataValidation>
        <x14:dataValidation type="list" allowBlank="1" showInputMessage="1" showErrorMessage="1" xr:uid="{71D5F21E-1AC6-46DD-A2B2-63D8FAAE3191}">
          <x14:formula1>
            <xm:f>#REF!</xm:f>
          </x14:formula1>
          <xm:sqref>L2:L6</xm:sqref>
        </x14:dataValidation>
        <x14:dataValidation type="list" allowBlank="1" showInputMessage="1" showErrorMessage="1" xr:uid="{832AC6F6-5C7E-4FDB-A0A4-812EF9D06287}">
          <x14:formula1>
            <xm:f>#REF!</xm:f>
          </x14:formula1>
          <xm:sqref>Q2:Q6</xm:sqref>
        </x14:dataValidation>
        <x14:dataValidation type="list" allowBlank="1" showInputMessage="1" showErrorMessage="1" xr:uid="{7D73D7A8-3D07-4B0A-A890-A7F177C092FC}">
          <x14:formula1>
            <xm:f>#REF!</xm:f>
          </x14:formula1>
          <xm:sqref>T2:T6</xm:sqref>
        </x14:dataValidation>
        <x14:dataValidation type="list" allowBlank="1" showInputMessage="1" showErrorMessage="1" xr:uid="{388E1E0A-EECB-4F70-908C-02854FFEF005}">
          <x14:formula1>
            <xm:f>#REF!</xm:f>
          </x14:formula1>
          <xm:sqref>E2:E6</xm:sqref>
        </x14:dataValidation>
        <x14:dataValidation type="list" allowBlank="1" showInputMessage="1" showErrorMessage="1" xr:uid="{4E16F472-66D0-40CC-9AD3-630C24284F60}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2025-10-17T08:10:51Z</dcterms:modified>
</cp:coreProperties>
</file>