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eather.zhu\Downloads\"/>
    </mc:Choice>
  </mc:AlternateContent>
  <xr:revisionPtr revIDLastSave="0" documentId="13_ncr:1_{9C6BB3F1-B406-43B2-A60A-76197DB1F7D3}" xr6:coauthVersionLast="47" xr6:coauthVersionMax="47" xr10:uidLastSave="{00000000-0000-0000-0000-000000000000}"/>
  <bookViews>
    <workbookView xWindow="-110" yWindow="-110" windowWidth="19420" windowHeight="10300" xr2:uid="{924C4D49-0FAE-4D3C-B6D0-E31EBF3ABA2D}"/>
  </bookViews>
  <sheets>
    <sheet name="Item" sheetId="1" r:id="rId1"/>
  </sheets>
  <calcPr calcId="191029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Z2" i="1" l="1"/>
  <c r="AS2" i="1"/>
  <c r="AP2" i="1"/>
  <c r="AN2" i="1"/>
  <c r="AL2" i="1"/>
  <c r="AT2" i="1" s="1"/>
  <c r="AU2" i="1" s="1"/>
  <c r="AV2" i="1" s="1"/>
  <c r="AI2" i="1"/>
  <c r="AC2" i="1"/>
  <c r="AD2" i="1" s="1"/>
  <c r="AF2" i="1" s="1"/>
  <c r="AJ2" i="1" s="1"/>
  <c r="S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S1" authorId="0" shapeId="0" xr:uid="{E783A312-9067-4F0C-828A-C324C7B1C27F}">
      <text>
        <r>
          <rPr>
            <sz val="11"/>
            <rFont val="Calibri"/>
            <family val="2"/>
          </rPr>
          <t>[FOB Cost $]*[Exchange Rate]</t>
        </r>
      </text>
    </comment>
    <comment ref="AC1" authorId="0" shapeId="0" xr:uid="{FE0B93E8-3E0E-4CD5-BD64-4EBF16DCFF93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D1" authorId="0" shapeId="0" xr:uid="{1C7C6C3E-12BC-4409-9399-32F1D2C98057}">
      <text>
        <r>
          <rPr>
            <sz val="11"/>
            <rFont val="Calibri"/>
            <family val="2"/>
          </rPr>
          <t>56/[Cubic Meter per Carton]*[Case Pack]</t>
        </r>
      </text>
    </comment>
    <comment ref="AF1" authorId="0" shapeId="0" xr:uid="{ECE5FF4B-CF55-4B5B-8380-B8F7A5141E07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I1" authorId="0" shapeId="0" xr:uid="{A9416543-230E-4222-978A-21837A61BDD1}">
      <text>
        <r>
          <rPr>
            <sz val="11"/>
            <rFont val="Calibri"/>
            <family val="2"/>
          </rPr>
          <t>[FOB Cost $ (Value)]*[Duty Rate]</t>
        </r>
      </text>
    </comment>
    <comment ref="AJ1" authorId="0" shapeId="0" xr:uid="{B1DB1D17-A646-49B6-A9E1-BDD60F9B216B}">
      <text>
        <r>
          <rPr>
            <sz val="11"/>
            <rFont val="Calibri"/>
            <family val="2"/>
          </rPr>
          <t>[FOB Cost $]+[Ocean Freight per Item $]+[Duty per Item $]</t>
        </r>
      </text>
    </comment>
    <comment ref="AL1" authorId="0" shapeId="0" xr:uid="{55981664-D507-4C84-A833-E64B456FD29B}">
      <text>
        <r>
          <rPr>
            <sz val="11"/>
            <rFont val="Calibri"/>
            <family val="2"/>
          </rPr>
          <t>[JLA FOB Price Quote (Value)]*[DA %]</t>
        </r>
      </text>
    </comment>
    <comment ref="AN1" authorId="0" shapeId="0" xr:uid="{D37931DF-57CE-4DE5-BBA5-8863C8D8050A}">
      <text>
        <r>
          <rPr>
            <sz val="11"/>
            <rFont val="Calibri"/>
            <family val="2"/>
          </rPr>
          <t>[JLA FOB Price Quote (Value)]*[Commission %]</t>
        </r>
      </text>
    </comment>
    <comment ref="AP1" authorId="0" shapeId="0" xr:uid="{8A9F09B6-6BB1-40ED-BDCB-FFAD248EEF5C}">
      <text>
        <r>
          <rPr>
            <sz val="11"/>
            <rFont val="Calibri"/>
            <family val="2"/>
          </rPr>
          <t>[JLA FOB Price Quote (Value)]*[Warehouse Charge %]</t>
        </r>
      </text>
    </comment>
    <comment ref="AS1" authorId="0" shapeId="0" xr:uid="{2FC786EA-305E-4A0C-B434-5AE5589A2330}">
      <text>
        <r>
          <rPr>
            <sz val="11"/>
            <rFont val="Calibri"/>
            <family val="2"/>
          </rPr>
          <t>[JLA FOB Price Quote (Value)]*[Load 1 %]</t>
        </r>
      </text>
    </comment>
    <comment ref="AT1" authorId="0" shapeId="0" xr:uid="{4DFADCFA-CB6D-4DB4-B3B4-A33C4680C51B}">
      <text>
        <r>
          <rPr>
            <sz val="11"/>
            <rFont val="Calibri"/>
            <family val="2"/>
          </rPr>
          <t>[DA $]+[Commission $]+[Warehouse Charge $]+[Load 1 $]</t>
        </r>
      </text>
    </comment>
    <comment ref="AU1" authorId="0" shapeId="0" xr:uid="{C708BF5D-6C9A-412E-923C-33EC23054A13}">
      <text>
        <r>
          <rPr>
            <sz val="11"/>
            <rFont val="Calibri"/>
            <family val="2"/>
          </rPr>
          <t>[FOB Cost $ (Value)]+[Total Load $]</t>
        </r>
      </text>
    </comment>
    <comment ref="AV1" authorId="0" shapeId="0" xr:uid="{4F8CA8A5-A977-4AE6-922B-B88A1DB3884B}">
      <text>
        <r>
          <rPr>
            <sz val="11"/>
            <rFont val="Calibri"/>
            <family val="2"/>
          </rPr>
          <t>([JLA FOB Price Quote (Value)]-[FOB Cost with Load $])/[JLA FOB Price Quote (Value)]</t>
        </r>
      </text>
    </comment>
    <comment ref="AZ1" authorId="0" shapeId="0" xr:uid="{B252ADFD-5933-4ABE-801D-53FC7BD5DDE4}">
      <text>
        <r>
          <rPr>
            <sz val="11"/>
            <rFont val="Calibri"/>
            <family val="2"/>
          </rPr>
          <t>[JLA FOB Price Quote (Value)]*[Total Quantity]</t>
        </r>
      </text>
    </comment>
  </commentList>
</comments>
</file>

<file path=xl/sharedStrings.xml><?xml version="1.0" encoding="utf-8"?>
<sst xmlns="http://schemas.openxmlformats.org/spreadsheetml/2006/main" count="65" uniqueCount="64">
  <si>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</si>
  <si>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</si>
  <si>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</si>
  <si>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</si>
  <si>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</si>
  <si>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</si>
  <si>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</si>
  <si>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</si>
  <si>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</si>
  <si>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</si>
  <si>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</si>
  <si>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</si>
  <si>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</si>
  <si>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Customer Item#</t>
  </si>
  <si>
    <t>Additional Customer Item#</t>
  </si>
  <si>
    <t>Item No.</t>
  </si>
  <si>
    <t>UPC</t>
  </si>
  <si>
    <t>Unit of Measure</t>
  </si>
  <si>
    <t>Factory Cost</t>
  </si>
  <si>
    <t>Exchange Rate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</si>
  <si>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</si>
  <si>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</si>
  <si>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</si>
  <si>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</si>
  <si>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</si>
  <si>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</si>
  <si>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</si>
  <si>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</si>
  <si>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</si>
  <si>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</si>
  <si>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</si>
  <si>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</si>
  <si>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</si>
  <si>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</si>
  <si>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</si>
  <si>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</si>
  <si>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</si>
  <si>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</si>
  <si>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Commission %</t>
  </si>
  <si>
    <t>Commission $</t>
  </si>
  <si>
    <t>Warehouse Charge %</t>
  </si>
  <si>
    <t>Warehouse Charge $</t>
  </si>
  <si>
    <t>Load 1</t>
  </si>
  <si>
    <t>Load 1 %</t>
  </si>
  <si>
    <t>Load 1 $</t>
  </si>
  <si>
    <t>Total Load $</t>
  </si>
  <si>
    <t>LDP Cost with Load $</t>
  </si>
  <si>
    <t>JLA LDP MU%</t>
  </si>
  <si>
    <t>JLA FOB Price Quote (Value)</t>
  </si>
  <si>
    <t>Additional Customer Price</t>
  </si>
  <si>
    <t>Total Quantity</t>
  </si>
  <si>
    <t>Total Sales</t>
  </si>
  <si>
    <t>INK+IVY</t>
  </si>
  <si>
    <t>PAJAMA (SET)</t>
  </si>
  <si>
    <t>MC224200</t>
  </si>
  <si>
    <t>KNIT JERSEY  NOTCH SHORTIE SET</t>
  </si>
  <si>
    <t>KNIT JERSEY NOTCH SHORTIE SET</t>
  </si>
  <si>
    <t>Knit 95% POLYESTER 5% SPANDEX 160gsm</t>
  </si>
  <si>
    <t>Knit 95% POLYESTER 5% SPANDEX</t>
  </si>
  <si>
    <t>S</t>
  </si>
  <si>
    <t>Brezzy Palm (499)</t>
  </si>
  <si>
    <t>Piece</t>
  </si>
  <si>
    <t>Normal</t>
  </si>
  <si>
    <t>6108.31.00.10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</si>
</sst>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&quot;$&quot;#,##0.00"/>
    <numFmt numFmtId="165" formatCode="0.0"/>
    <numFmt numFmtId="166" formatCode="0.000"/>
    <numFmt numFmtId="167" formatCode="000000"/>
    <numFmt numFmtId="168" formatCode="[$¥-804]#,##0.00"/>
    <numFmt numFmtId="169" formatCode="0.0%"/>
  </numFmts>
  <fonts count="7" x14ac:knownFonts="1">
    <font>
      <sz val="11"/>
      <name val="Calibri"/>
    </font>
    <font>
      <sz val="11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" fillId="0" borderId="0"/>
    <xf numFmtId="0" fontId="4" fillId="0" borderId="0"/>
    <xf numFmtId="9" fontId="1" fillId="0" borderId="0" applyFont="0" applyFill="0" applyBorder="0" applyAlignment="0" applyProtection="0"/>
  </cellStyleXfs>
  <cellXfs count="54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1" fillId="0" borderId="0" xfId="1" applyAlignment="1">
      <alignment wrapText="1"/>
    </xf>
    <xf numFmtId="2" fontId="0" fillId="0" borderId="0" xfId="0" applyNumberFormat="1" applyAlignment="1">
      <alignment wrapText="1"/>
    </xf>
    <xf numFmtId="164" fontId="0" fillId="0" borderId="0" xfId="0" applyNumberFormat="1" applyAlignment="1">
      <alignment wrapText="1"/>
    </xf>
    <xf numFmtId="165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66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" fontId="0" fillId="0" borderId="2" xfId="0" applyNumberFormat="1" applyBorder="1" applyAlignment="1">
      <alignment wrapText="1"/>
    </xf>
    <xf numFmtId="164" fontId="0" fillId="0" borderId="2" xfId="0" applyNumberFormat="1" applyBorder="1" applyAlignment="1">
      <alignment wrapText="1"/>
    </xf>
    <xf numFmtId="0" fontId="2" fillId="0" borderId="2" xfId="0" applyFont="1" applyBorder="1" applyAlignment="1">
      <alignment horizontal="center" wrapText="1"/>
    </xf>
    <xf numFmtId="0" fontId="2" fillId="4" borderId="2" xfId="0" applyFont="1" applyFill="1" applyBorder="1" applyAlignment="1">
      <alignment horizontal="center" wrapText="1"/>
    </xf>
    <xf numFmtId="0" fontId="3" fillId="4" borderId="2" xfId="0" applyFont="1" applyFill="1" applyBorder="1" applyAlignment="1">
      <alignment horizontal="center" wrapText="1"/>
    </xf>
    <xf numFmtId="0" fontId="3" fillId="5" borderId="2" xfId="0" applyFont="1" applyFill="1" applyBorder="1" applyAlignment="1">
      <alignment horizontal="center" wrapText="1"/>
    </xf>
    <xf numFmtId="0" fontId="2" fillId="5" borderId="2" xfId="0" applyFont="1" applyFill="1" applyBorder="1" applyAlignment="1">
      <alignment horizontal="center" wrapText="1"/>
    </xf>
    <xf numFmtId="0" fontId="2" fillId="5" borderId="2" xfId="1" applyFont="1" applyFill="1" applyBorder="1" applyAlignment="1">
      <alignment horizontal="center" wrapText="1"/>
    </xf>
    <xf numFmtId="4" fontId="5" fillId="2" borderId="2" xfId="2" applyNumberFormat="1" applyFont="1" applyFill="1" applyBorder="1" applyAlignment="1">
      <alignment wrapText="1"/>
    </xf>
    <xf numFmtId="2" fontId="2" fillId="2" borderId="2" xfId="0" applyNumberFormat="1" applyFont="1" applyFill="1" applyBorder="1" applyAlignment="1">
      <alignment horizontal="center" wrapText="1"/>
    </xf>
    <xf numFmtId="164" fontId="2" fillId="6" borderId="1" xfId="0" applyNumberFormat="1" applyFont="1" applyFill="1" applyBorder="1" applyAlignment="1">
      <alignment horizontal="center" wrapText="1"/>
    </xf>
    <xf numFmtId="164" fontId="2" fillId="2" borderId="2" xfId="0" applyNumberFormat="1" applyFont="1" applyFill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165" fontId="2" fillId="0" borderId="2" xfId="0" applyNumberFormat="1" applyFont="1" applyBorder="1" applyAlignment="1">
      <alignment horizontal="center" wrapText="1"/>
    </xf>
    <xf numFmtId="2" fontId="2" fillId="0" borderId="2" xfId="0" applyNumberFormat="1" applyFont="1" applyBorder="1" applyAlignment="1">
      <alignment horizontal="center" wrapText="1"/>
    </xf>
    <xf numFmtId="1" fontId="2" fillId="0" borderId="2" xfId="0" applyNumberFormat="1" applyFont="1" applyBorder="1" applyAlignment="1">
      <alignment horizontal="center" wrapText="1"/>
    </xf>
    <xf numFmtId="166" fontId="5" fillId="0" borderId="2" xfId="2" applyNumberFormat="1" applyFont="1" applyBorder="1" applyAlignment="1">
      <alignment wrapText="1"/>
    </xf>
    <xf numFmtId="1" fontId="5" fillId="0" borderId="2" xfId="2" applyNumberFormat="1" applyFont="1" applyBorder="1" applyAlignment="1">
      <alignment wrapText="1"/>
    </xf>
    <xf numFmtId="164" fontId="5" fillId="0" borderId="2" xfId="2" applyNumberFormat="1" applyFont="1" applyBorder="1" applyAlignment="1">
      <alignment wrapText="1"/>
    </xf>
    <xf numFmtId="10" fontId="2" fillId="0" borderId="2" xfId="0" applyNumberFormat="1" applyFont="1" applyBorder="1" applyAlignment="1">
      <alignment horizontal="center" wrapText="1"/>
    </xf>
    <xf numFmtId="164" fontId="5" fillId="5" borderId="2" xfId="2" applyNumberFormat="1" applyFont="1" applyFill="1" applyBorder="1" applyAlignment="1">
      <alignment wrapText="1"/>
    </xf>
    <xf numFmtId="10" fontId="2" fillId="0" borderId="0" xfId="0" applyNumberFormat="1" applyFont="1" applyAlignment="1">
      <alignment horizontal="center" wrapText="1"/>
    </xf>
    <xf numFmtId="0" fontId="5" fillId="3" borderId="2" xfId="2" applyFont="1" applyFill="1" applyBorder="1" applyAlignment="1">
      <alignment wrapText="1"/>
    </xf>
    <xf numFmtId="164" fontId="6" fillId="7" borderId="1" xfId="2" applyNumberFormat="1" applyFont="1" applyFill="1" applyBorder="1" applyAlignment="1">
      <alignment wrapText="1"/>
    </xf>
    <xf numFmtId="164" fontId="6" fillId="3" borderId="1" xfId="2" applyNumberFormat="1" applyFont="1" applyFill="1" applyBorder="1" applyAlignment="1">
      <alignment wrapText="1"/>
    </xf>
    <xf numFmtId="164" fontId="2" fillId="0" borderId="2" xfId="0" applyNumberFormat="1" applyFont="1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2" xfId="0" applyBorder="1" applyAlignment="1">
      <alignment wrapText="1"/>
    </xf>
    <xf numFmtId="0" fontId="0" fillId="0" borderId="2" xfId="0" applyBorder="1"/>
    <xf numFmtId="0" fontId="1" fillId="0" borderId="2" xfId="1" applyBorder="1"/>
    <xf numFmtId="167" fontId="0" fillId="0" borderId="2" xfId="0" applyNumberFormat="1" applyBorder="1"/>
    <xf numFmtId="4" fontId="0" fillId="8" borderId="2" xfId="0" applyNumberFormat="1" applyFill="1" applyBorder="1" applyAlignment="1">
      <alignment wrapText="1"/>
    </xf>
    <xf numFmtId="2" fontId="0" fillId="0" borderId="2" xfId="0" applyNumberFormat="1" applyBorder="1" applyAlignment="1">
      <alignment wrapText="1"/>
    </xf>
    <xf numFmtId="164" fontId="0" fillId="0" borderId="1" xfId="0" applyNumberFormat="1" applyBorder="1" applyAlignment="1">
      <alignment wrapText="1"/>
    </xf>
    <xf numFmtId="165" fontId="0" fillId="0" borderId="2" xfId="0" applyNumberFormat="1" applyBorder="1" applyAlignment="1">
      <alignment wrapText="1"/>
    </xf>
    <xf numFmtId="1" fontId="1" fillId="0" borderId="2" xfId="0" applyNumberFormat="1" applyFont="1" applyBorder="1" applyAlignment="1">
      <alignment wrapText="1"/>
    </xf>
    <xf numFmtId="166" fontId="0" fillId="8" borderId="2" xfId="0" applyNumberFormat="1" applyFill="1" applyBorder="1" applyAlignment="1">
      <alignment wrapText="1"/>
    </xf>
    <xf numFmtId="1" fontId="0" fillId="8" borderId="2" xfId="0" applyNumberFormat="1" applyFill="1" applyBorder="1" applyAlignment="1">
      <alignment wrapText="1"/>
    </xf>
    <xf numFmtId="164" fontId="0" fillId="8" borderId="2" xfId="0" applyNumberFormat="1" applyFill="1" applyBorder="1" applyAlignment="1">
      <alignment wrapText="1"/>
    </xf>
    <xf numFmtId="168" fontId="0" fillId="0" borderId="2" xfId="0" applyNumberFormat="1" applyBorder="1"/>
    <xf numFmtId="169" fontId="0" fillId="0" borderId="2" xfId="0" applyNumberFormat="1" applyBorder="1" applyAlignment="1">
      <alignment wrapText="1"/>
    </xf>
    <xf numFmtId="10" fontId="0" fillId="0" borderId="2" xfId="0" applyNumberFormat="1" applyBorder="1" applyAlignment="1">
      <alignment wrapText="1"/>
    </xf>
    <xf numFmtId="10" fontId="0" fillId="8" borderId="2" xfId="3" applyNumberFormat="1" applyFont="1" applyFill="1" applyBorder="1" applyAlignment="1">
      <alignment wrapText="1"/>
    </xf>
    <xf numFmtId="4" fontId="0" fillId="0" borderId="0" xfId="0" applyNumberFormat="1" applyAlignment="1">
      <alignment wrapText="1"/>
    </xf>
  </cellXfs>
  <cellStyles count="4">
    <cellStyle name="Normal" xfId="0" builtinId="0"/>
    <cellStyle name="Normal 2" xfId="1" xr:uid="{3B2BAA2B-23FF-4062-8FCA-9201807791F5}"/>
    <cellStyle name="Normal 2 18 2" xfId="2" xr:uid="{D9799E27-3AB0-409F-BBEA-71EA412F402A}"/>
    <cellStyle name="Percent 2" xfId="3" xr:uid="{1E9D17B0-A814-4214-9617-01EAC61A945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D85544-82C6-4E2B-88A4-8364A2BB314B}">
  <dimension ref="A1:AZ3"/>
  <sheetViews>
    <sheetView tabSelected="1" workbookViewId="0">
      <selection activeCell="C10" sqref="C10"/>
    </sheetView>
  </sheetViews>
  <sheetFormatPr defaultColWidth="9.1796875" defaultRowHeight="14.5" x14ac:dyDescent="0.35"/>
  <cols>
    <col min="1" max="1" width="10.1796875" style="1" customWidth="1"/>
    <col min="2" max="2" width="7.1796875" style="2" customWidth="1"/>
    <col min="3" max="3" width="8.453125" style="2" customWidth="1"/>
    <col min="4" max="5" width="7.81640625" style="2" customWidth="1"/>
    <col min="6" max="6" width="11.26953125" style="2" customWidth="1"/>
    <col min="7" max="7" width="7.54296875" style="2" customWidth="1"/>
    <col min="8" max="9" width="7.453125" style="2" customWidth="1"/>
    <col min="10" max="10" width="8.54296875" style="2" customWidth="1"/>
    <col min="11" max="11" width="8.453125" style="3" customWidth="1"/>
    <col min="12" max="12" width="7" style="2" customWidth="1"/>
    <col min="13" max="14" width="6.1796875" style="2" customWidth="1"/>
    <col min="15" max="15" width="8.6328125" style="2" customWidth="1"/>
    <col min="16" max="16" width="6.81640625" style="2" customWidth="1"/>
    <col min="17" max="17" width="13.90625" style="2" customWidth="1"/>
    <col min="18" max="18" width="5.6328125" style="2" customWidth="1"/>
    <col min="19" max="19" width="9.7265625" style="53" customWidth="1"/>
    <col min="20" max="20" width="8" style="4" customWidth="1"/>
    <col min="21" max="21" width="8.54296875" style="5" customWidth="1"/>
    <col min="22" max="22" width="8.08984375" style="5" customWidth="1"/>
    <col min="23" max="23" width="9.36328125" style="2" customWidth="1"/>
    <col min="24" max="24" width="8.1796875" style="6" customWidth="1"/>
    <col min="25" max="25" width="8.7265625" style="6" customWidth="1"/>
    <col min="26" max="26" width="7.1796875" style="6" customWidth="1"/>
    <col min="27" max="27" width="9" style="4" customWidth="1"/>
    <col min="28" max="28" width="6.26953125" style="7" customWidth="1"/>
    <col min="29" max="29" width="10" style="8" customWidth="1"/>
    <col min="30" max="30" width="9.81640625" style="7" customWidth="1"/>
    <col min="31" max="31" width="7.81640625" style="2" customWidth="1"/>
    <col min="32" max="32" width="8.90625" style="5" customWidth="1"/>
    <col min="33" max="33" width="7.81640625" style="2" customWidth="1"/>
    <col min="34" max="34" width="8.453125" style="9" customWidth="1"/>
    <col min="35" max="36" width="9" style="5" customWidth="1"/>
    <col min="37" max="37" width="7.90625" style="9" customWidth="1"/>
    <col min="38" max="38" width="5.90625" style="5" customWidth="1"/>
    <col min="39" max="42" width="9.6328125" style="9" customWidth="1"/>
    <col min="43" max="43" width="10" style="5" customWidth="1"/>
    <col min="44" max="44" width="9.54296875" style="5" customWidth="1"/>
    <col min="45" max="45" width="9.36328125" style="5" customWidth="1"/>
    <col min="46" max="46" width="8.08984375" style="5" customWidth="1"/>
    <col min="47" max="47" width="9.1796875" style="2" customWidth="1"/>
    <col min="48" max="49" width="9.1796875" style="2"/>
    <col min="50" max="50" width="10.1796875" style="5" customWidth="1"/>
    <col min="51" max="51" width="9.1796875" style="5"/>
    <col min="52" max="52" width="12.90625" style="2" customWidth="1"/>
    <col min="53" max="16384" width="9.1796875" style="2"/>
  </cols>
  <sheetData>
    <row r="1" spans="1:52" ht="68" customHeight="1" x14ac:dyDescent="0.35">
      <c r="A1" s="12" t="s">
        <v>0</v>
      </c>
      <c r="B1" s="12" t="s">
        <v>1</v>
      </c>
      <c r="C1" s="13" t="s">
        <v>2</v>
      </c>
      <c r="D1" s="14" t="s">
        <v>3</v>
      </c>
      <c r="E1" s="14" t="s">
        <v>4</v>
      </c>
      <c r="F1" s="15" t="s">
        <v>5</v>
      </c>
      <c r="G1" s="13" t="s">
        <v>6</v>
      </c>
      <c r="H1" s="16" t="s">
        <v>7</v>
      </c>
      <c r="I1" s="17" t="s">
        <v>8</v>
      </c>
      <c r="J1" s="16" t="s">
        <v>9</v>
      </c>
      <c r="K1" s="17" t="s">
        <v>10</v>
      </c>
      <c r="L1" s="16" t="s">
        <v>11</v>
      </c>
      <c r="M1" s="16" t="s">
        <v>12</v>
      </c>
      <c r="N1" s="13" t="s">
        <v>13</v>
      </c>
      <c r="O1" s="13" t="s">
        <v>14</v>
      </c>
      <c r="P1" s="13" t="s">
        <v>15</v>
      </c>
      <c r="Q1" s="13" t="s">
        <v>16</v>
      </c>
      <c r="R1" s="17" t="s">
        <v>17</v>
      </c>
      <c r="S1" s="18" t="s">
        <v>18</v>
      </c>
      <c r="T1" s="19" t="s">
        <v>19</v>
      </c>
      <c r="U1" s="20" t="s">
        <v>20</v>
      </c>
      <c r="V1" s="21" t="s">
        <v>21</v>
      </c>
      <c r="W1" s="22" t="s">
        <v>22</v>
      </c>
      <c r="X1" s="23" t="s">
        <v>23</v>
      </c>
      <c r="Y1" s="23" t="s">
        <v>24</v>
      </c>
      <c r="Z1" s="23" t="s">
        <v>25</v>
      </c>
      <c r="AA1" s="24" t="s">
        <v>26</v>
      </c>
      <c r="AB1" s="25" t="s">
        <v>27</v>
      </c>
      <c r="AC1" s="26" t="s">
        <v>28</v>
      </c>
      <c r="AD1" s="27" t="s">
        <v>29</v>
      </c>
      <c r="AE1" s="12" t="s">
        <v>30</v>
      </c>
      <c r="AF1" s="28" t="s">
        <v>31</v>
      </c>
      <c r="AG1" s="12" t="s">
        <v>32</v>
      </c>
      <c r="AH1" s="29" t="s">
        <v>33</v>
      </c>
      <c r="AI1" s="30" t="s">
        <v>34</v>
      </c>
      <c r="AJ1" s="28" t="s">
        <v>35</v>
      </c>
      <c r="AK1" s="29" t="s">
        <v>36</v>
      </c>
      <c r="AL1" s="28" t="s">
        <v>37</v>
      </c>
      <c r="AM1" s="31" t="s">
        <v>38</v>
      </c>
      <c r="AN1" s="28" t="s">
        <v>39</v>
      </c>
      <c r="AO1" s="31" t="s">
        <v>40</v>
      </c>
      <c r="AP1" s="28" t="s">
        <v>41</v>
      </c>
      <c r="AQ1" s="22" t="s">
        <v>42</v>
      </c>
      <c r="AR1" s="29" t="s">
        <v>43</v>
      </c>
      <c r="AS1" s="28" t="s">
        <v>44</v>
      </c>
      <c r="AT1" s="28" t="s">
        <v>45</v>
      </c>
      <c r="AU1" s="32" t="s">
        <v>46</v>
      </c>
      <c r="AV1" s="32" t="s">
        <v>47</v>
      </c>
      <c r="AW1" s="33" t="s">
        <v>48</v>
      </c>
      <c r="AX1" s="34" t="s">
        <v>49</v>
      </c>
      <c r="AY1" s="12" t="s">
        <v>50</v>
      </c>
      <c r="AZ1" s="35" t="s">
        <v>51</v>
      </c>
    </row>
    <row r="2" spans="1:52" x14ac:dyDescent="0.35">
      <c r="A2" s="36">
        <v>1</v>
      </c>
      <c r="B2" s="37"/>
      <c r="C2" s="37"/>
      <c r="D2" s="37" t="s">
        <v>52</v>
      </c>
      <c r="E2" s="37"/>
      <c r="F2" s="38" t="s">
        <v>53</v>
      </c>
      <c r="G2" s="38" t="s">
        <v>54</v>
      </c>
      <c r="H2" s="38" t="s">
        <v>55</v>
      </c>
      <c r="I2" s="38" t="s">
        <v>56</v>
      </c>
      <c r="J2" s="38" t="s">
        <v>57</v>
      </c>
      <c r="K2" s="39" t="s">
        <v>58</v>
      </c>
      <c r="L2" s="38" t="s">
        <v>59</v>
      </c>
      <c r="M2" s="38" t="s">
        <v>60</v>
      </c>
      <c r="N2" s="38" t="s">
        <v>54</v>
      </c>
      <c r="O2" s="38"/>
      <c r="P2" s="38"/>
      <c r="Q2" s="40">
        <v>7500525643827</v>
      </c>
      <c r="R2" s="37" t="s">
        <v>61</v>
      </c>
      <c r="S2" s="41">
        <f>IF(T2="","",U2*T2)</f>
        <v>38.78</v>
      </c>
      <c r="T2" s="42">
        <v>8.25</v>
      </c>
      <c r="U2" s="43">
        <v>4.7</v>
      </c>
      <c r="V2" s="11">
        <v>4.25</v>
      </c>
      <c r="W2" s="37" t="s">
        <v>62</v>
      </c>
      <c r="X2" s="44">
        <v>50</v>
      </c>
      <c r="Y2" s="44">
        <v>35</v>
      </c>
      <c r="Z2" s="44">
        <v>33</v>
      </c>
      <c r="AA2" s="42"/>
      <c r="AB2" s="45">
        <v>24</v>
      </c>
      <c r="AC2" s="46">
        <f>IF(X2="","",X2*Y2*Z2/1000000)</f>
        <v>5.8000000000000003E-2</v>
      </c>
      <c r="AD2" s="47">
        <f>IF(AC2="","",56/AC2*AB2)</f>
        <v>23172</v>
      </c>
      <c r="AE2" s="37">
        <v>8600</v>
      </c>
      <c r="AF2" s="48">
        <f>IF(ISERROR(AE2/AD2),"",AE2/AD2)</f>
        <v>0.37</v>
      </c>
      <c r="AG2" s="49" t="s">
        <v>63</v>
      </c>
      <c r="AH2" s="50">
        <v>0.16</v>
      </c>
      <c r="AI2" s="48">
        <f>IF(ISERROR(U2*AH2),"",U2*AH2)</f>
        <v>0.75</v>
      </c>
      <c r="AJ2" s="48">
        <f>IF(ISERROR(U2+AF2+AI2),"",U2+AF2+AI2)</f>
        <v>5.82</v>
      </c>
      <c r="AK2" s="51">
        <v>0</v>
      </c>
      <c r="AL2" s="48">
        <f>IF(ISERROR(AW2*AK2),"",AW2*AK2)</f>
        <v>0</v>
      </c>
      <c r="AM2" s="51">
        <v>0</v>
      </c>
      <c r="AN2" s="48">
        <f>IF(ISERROR(AW2*AM2),"",AW2*AM2)</f>
        <v>0</v>
      </c>
      <c r="AO2" s="51">
        <v>0</v>
      </c>
      <c r="AP2" s="48">
        <f>IF(ISERROR(AW2*AO2),"",AW2*AO2)</f>
        <v>0</v>
      </c>
      <c r="AQ2" s="37"/>
      <c r="AR2" s="51">
        <v>0</v>
      </c>
      <c r="AS2" s="48">
        <f>IF(ISERROR(AW2*AR2),"",AW2*AR2)</f>
        <v>0</v>
      </c>
      <c r="AT2" s="48">
        <f>IF(ISERROR(AL2+AN2+AP2+AS2),"",AL2+AN2+AP2+AS2)</f>
        <v>0</v>
      </c>
      <c r="AU2" s="48">
        <f>IF(ISERROR(U2+AT2),"",U2+AT2)</f>
        <v>4.7</v>
      </c>
      <c r="AV2" s="52">
        <f>IF(ISERROR((AW2-AU2)/AW2),"",(AW2-AU2)/AW2)</f>
        <v>0.2034</v>
      </c>
      <c r="AW2" s="11">
        <v>5.9</v>
      </c>
      <c r="AX2" s="11"/>
      <c r="AY2" s="10">
        <v>7776</v>
      </c>
      <c r="AZ2" s="48">
        <f>IF(ISERROR(AW2*AY2),"",AW2*AY2)</f>
        <v>45878.400000000001</v>
      </c>
    </row>
    <row r="3" spans="1:52" x14ac:dyDescent="0.35">
      <c r="AU3" s="5"/>
      <c r="AV3" s="9"/>
      <c r="AW3" s="7"/>
    </row>
  </sheetData>
  <sheetProtection insertRows="0" deleteRows="0" sort="0"/>
  <protectedRanges>
    <protectedRange sqref="AM1:AN2 AU3:AW3 AM3:AN3 U4:AN241 A3:J241 L3:N241 P3:T241 AQ3 AQ4:AT241 U3:AL3 AO3:AP241 AQ2:AW2 AO1:AP2 U2:AL2 P2:T2 L2:N2 A2:J2 AY2" name="Range1"/>
    <protectedRange sqref="K2:K248" name="Range1_1"/>
    <protectedRange sqref="AX2:AX243" name="Range1_2"/>
    <protectedRange sqref="O2:O243" name="Range1_3"/>
  </protectedRange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heather.zhu</dc:creator>
  <cp:lastModifiedBy>heather.zhu</cp:lastModifiedBy>
  <dcterms:created xsi:type="dcterms:W3CDTF">2025-10-29T21:10:56Z</dcterms:created>
  <dcterms:modified xsi:type="dcterms:W3CDTF">2025-10-29T21:12:16Z</dcterms:modified>
</cp:coreProperties>
</file>