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740" windowHeight="709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B5" i="1" l="1"/>
  <c r="AX5" i="1"/>
  <c r="AV5" i="1"/>
  <c r="AY5" i="1" s="1"/>
  <c r="AQ5" i="1"/>
  <c r="AN5" i="1"/>
  <c r="AJ5" i="1"/>
  <c r="AH5" i="1"/>
  <c r="AE5" i="1"/>
  <c r="X5" i="1"/>
  <c r="Z5" i="1" s="1"/>
  <c r="AB5" i="1" s="1"/>
  <c r="AF5" i="1" s="1"/>
  <c r="BB4" i="1"/>
  <c r="AY4" i="1"/>
  <c r="AX4" i="1"/>
  <c r="AV4" i="1"/>
  <c r="AQ4" i="1"/>
  <c r="AN4" i="1"/>
  <c r="AL4" i="1"/>
  <c r="AJ4" i="1"/>
  <c r="AH4" i="1"/>
  <c r="AE4" i="1"/>
  <c r="X4" i="1"/>
  <c r="Z4" i="1" s="1"/>
  <c r="AB4" i="1" s="1"/>
  <c r="BB3" i="1"/>
  <c r="AX3" i="1"/>
  <c r="AV3" i="1"/>
  <c r="AY3" i="1" s="1"/>
  <c r="AQ3" i="1"/>
  <c r="AN3" i="1"/>
  <c r="AJ3" i="1"/>
  <c r="AH3" i="1"/>
  <c r="AE3" i="1"/>
  <c r="X3" i="1"/>
  <c r="Z3" i="1" s="1"/>
  <c r="AB3" i="1" s="1"/>
  <c r="AF3" i="1" s="1"/>
  <c r="BB2" i="1"/>
  <c r="AX2" i="1"/>
  <c r="AV2" i="1"/>
  <c r="AY2" i="1" s="1"/>
  <c r="AQ2" i="1"/>
  <c r="AN2" i="1"/>
  <c r="AJ2" i="1"/>
  <c r="AH2" i="1"/>
  <c r="AE2" i="1"/>
  <c r="X2" i="1"/>
  <c r="Z2" i="1" s="1"/>
  <c r="AB2" i="1" s="1"/>
  <c r="AF2" i="1" l="1"/>
  <c r="AL2" i="1"/>
  <c r="AR2" i="1"/>
  <c r="AS2" i="1" s="1"/>
  <c r="AR4" i="1"/>
  <c r="AS4" i="1" s="1"/>
  <c r="AF4" i="1"/>
  <c r="AL3" i="1"/>
  <c r="AR3" i="1" s="1"/>
  <c r="AS3" i="1" s="1"/>
  <c r="AL5" i="1"/>
  <c r="AR5" i="1" s="1"/>
  <c r="AS5" i="1" s="1"/>
  <c r="BA3" i="1" l="1"/>
  <c r="AT3" i="1"/>
  <c r="BA5" i="1"/>
  <c r="AT5" i="1"/>
  <c r="BA2" i="1"/>
  <c r="AT2" i="1"/>
  <c r="AT4" i="1"/>
  <c r="BA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J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 or 2.5,1.5 or 2.5-([JLA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[JLA Standard Price]*[Load 1 %]</t>
        </r>
      </text>
    </comment>
    <comment ref="AR1" authorId="0" shapeId="0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S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V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Standard Price]*1.07)/[Suggested Reatil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<sst xmlns="http://schemas.openxmlformats.org/spreadsheetml/2006/main" count="110" uniqueCount="75">
  <si>
    <t>Item No.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</si>
  <si>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</si>
  <si>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</si>
  <si>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</si>
  <si>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</si>
  <si>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</si>
  <si>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</si>
  <si>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</si>
  <si>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</si>
  <si>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</si>
  <si>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</si>
  <si>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</si>
  <si>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</si>
  <si>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</si>
  <si>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</si>
  <si>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</si>
  <si>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</si>
  <si>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</si>
  <si>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</si>
  <si>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</si>
  <si>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</si>
  <si>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</si>
  <si>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</si>
  <si>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</si>
  <si>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</si>
  <si>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</si>
  <si>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</si>
  <si>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</si>
  <si>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</si>
  <si>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</si>
  <si>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</si>
  <si>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</si>
  <si>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</si>
  <si>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</si>
  <si>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</si>
  <si>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</si>
  <si>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Minimum Dropship Charge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</si>
  <si>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</si>
  <si>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</si>
  <si>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</si>
  <si>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</si>
  <si>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</si>
  <si>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</si>
  <si>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</si>
  <si>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</si>
  <si>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</si>
  <si>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</si>
  <si>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</si>
  <si>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</si>
  <si>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</si>
  <si>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Final Markup %</t>
  </si>
  <si>
    <t>Total Quantity</t>
  </si>
  <si>
    <t>Total Cost</t>
  </si>
  <si>
    <t>Total Sales</t>
  </si>
  <si>
    <t>Madison Park</t>
  </si>
  <si>
    <t>BATH RUG(72)</t>
  </si>
  <si>
    <t>Casablanca</t>
    <phoneticPr fontId="19" type="noConversion"/>
  </si>
  <si>
    <t>Casablanca Bath Rug</t>
    <phoneticPr fontId="19" type="noConversion"/>
  </si>
  <si>
    <t>180gsf cotton</t>
    <phoneticPr fontId="20" type="noConversion"/>
  </si>
  <si>
    <t>100% Cotton</t>
    <phoneticPr fontId="20" type="noConversion"/>
  </si>
  <si>
    <t>20x30"</t>
    <phoneticPr fontId="20" type="noConversion"/>
  </si>
  <si>
    <t>Grey</t>
    <phoneticPr fontId="20" type="noConversion"/>
  </si>
  <si>
    <t>Piece</t>
  </si>
  <si>
    <t>Normal</t>
  </si>
  <si>
    <t>5703.90.0000</t>
  </si>
  <si>
    <t>Marketing</t>
  </si>
  <si>
    <t xml:space="preserve">500 pcs/ Colorway across sizes </t>
  </si>
  <si>
    <t>Casablanca</t>
    <phoneticPr fontId="19" type="noConversion"/>
  </si>
  <si>
    <t>Casablanca Bath Rug</t>
    <phoneticPr fontId="19" type="noConversion"/>
  </si>
  <si>
    <t>180gsf cotton</t>
    <phoneticPr fontId="20" type="noConversion"/>
  </si>
  <si>
    <t>100% Cotton</t>
    <phoneticPr fontId="20" type="noConversion"/>
  </si>
  <si>
    <t>25"R</t>
    <phoneticPr fontId="20" type="noConversion"/>
  </si>
  <si>
    <t>Grey</t>
    <phoneticPr fontId="20" type="noConversion"/>
  </si>
  <si>
    <t>20x30"</t>
    <phoneticPr fontId="20" type="noConversion"/>
  </si>
  <si>
    <t>Sage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</si>
</sst>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[$$-481]#,##0.0_);[Red]\([$$-481]#,##0.0\)"/>
    <numFmt numFmtId="179" formatCode="[$$-409]#,##0.00_);\([$$-409]#,##0.00\)"/>
    <numFmt numFmtId="180" formatCode="&quot;$&quot;#,##0.00"/>
    <numFmt numFmtId="181" formatCode="[$$-409]#,##0.00;\-[$$-409]#,##0.00"/>
    <numFmt numFmtId="182" formatCode="[$-409]dd/mmm/yy;@"/>
    <numFmt numFmtId="183" formatCode="&quot;$&quot;#,##0.00_);[Red]\(&quot;$&quot;#,##0.00\)"/>
    <numFmt numFmtId="184" formatCode="0.0%"/>
    <numFmt numFmtId="185" formatCode="0_ "/>
  </numFmts>
  <fonts count="25">
    <font>
      <sz val="11"/>
      <name val="Calibri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新細明體"/>
      <family val="1"/>
      <charset val="136"/>
    </font>
    <font>
      <sz val="12"/>
      <name val="新細明體"/>
      <family val="1"/>
      <charset val="134"/>
    </font>
    <font>
      <sz val="11"/>
      <color theme="1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9"/>
      <name val="Arial"/>
      <family val="2"/>
    </font>
    <font>
      <sz val="8"/>
      <name val="Arial"/>
      <family val="2"/>
    </font>
    <font>
      <sz val="11"/>
      <color rgb="FFFF0000"/>
      <name val="Calibri"/>
      <family val="2"/>
    </font>
    <font>
      <sz val="12"/>
      <name val="Calibri"/>
      <family val="2"/>
    </font>
    <font>
      <sz val="12"/>
      <name val="Arial Unicode MS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0">
    <xf numFmtId="177" fontId="0" fillId="0" borderId="0"/>
    <xf numFmtId="177" fontId="2" fillId="0" borderId="0"/>
    <xf numFmtId="44" fontId="5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/>
    <xf numFmtId="177" fontId="2" fillId="0" borderId="0"/>
    <xf numFmtId="177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1" fillId="0" borderId="0"/>
    <xf numFmtId="177" fontId="5" fillId="0" borderId="0"/>
    <xf numFmtId="177" fontId="2" fillId="0" borderId="0"/>
    <xf numFmtId="177" fontId="5" fillId="0" borderId="0"/>
    <xf numFmtId="177" fontId="5" fillId="0" borderId="0"/>
    <xf numFmtId="177" fontId="2" fillId="0" borderId="0"/>
    <xf numFmtId="177" fontId="2" fillId="0" borderId="0">
      <alignment vertical="center"/>
    </xf>
    <xf numFmtId="177" fontId="6" fillId="0" borderId="0"/>
    <xf numFmtId="177" fontId="9" fillId="0" borderId="0">
      <alignment vertical="center"/>
    </xf>
    <xf numFmtId="177" fontId="10" fillId="0" borderId="0"/>
    <xf numFmtId="177" fontId="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2" fillId="0" borderId="0"/>
    <xf numFmtId="177" fontId="2" fillId="0" borderId="0">
      <alignment vertical="center"/>
    </xf>
    <xf numFmtId="177" fontId="2" fillId="0" borderId="0">
      <alignment vertical="center"/>
    </xf>
    <xf numFmtId="177" fontId="2" fillId="0" borderId="0">
      <alignment vertical="center"/>
    </xf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2" fillId="0" borderId="0"/>
    <xf numFmtId="177" fontId="2" fillId="0" borderId="0"/>
    <xf numFmtId="177" fontId="11" fillId="0" borderId="0"/>
    <xf numFmtId="177" fontId="2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11" fillId="0" borderId="0">
      <alignment vertical="center"/>
    </xf>
    <xf numFmtId="177" fontId="11" fillId="0" borderId="0">
      <alignment vertical="center"/>
    </xf>
    <xf numFmtId="177" fontId="2" fillId="0" borderId="0"/>
    <xf numFmtId="177" fontId="2" fillId="0" borderId="0">
      <alignment vertical="center"/>
    </xf>
    <xf numFmtId="177" fontId="2" fillId="0" borderId="0"/>
    <xf numFmtId="177" fontId="2" fillId="0" borderId="0">
      <alignment vertical="center"/>
    </xf>
    <xf numFmtId="177" fontId="2" fillId="0" borderId="0">
      <alignment vertical="center"/>
    </xf>
    <xf numFmtId="177" fontId="2" fillId="0" borderId="0">
      <alignment vertical="center"/>
    </xf>
    <xf numFmtId="177" fontId="2" fillId="0" borderId="0"/>
    <xf numFmtId="177" fontId="2" fillId="0" borderId="0"/>
    <xf numFmtId="177" fontId="2" fillId="0" borderId="0"/>
    <xf numFmtId="9" fontId="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177" fontId="2" fillId="0" borderId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177" fontId="7" fillId="7" borderId="0" applyNumberFormat="0" applyBorder="0" applyAlignment="0" applyProtection="0">
      <alignment vertical="center"/>
    </xf>
    <xf numFmtId="177" fontId="7" fillId="8" borderId="0" applyNumberFormat="0" applyBorder="0" applyAlignment="0" applyProtection="0">
      <alignment vertical="center"/>
    </xf>
    <xf numFmtId="177" fontId="7" fillId="9" borderId="0" applyNumberFormat="0" applyBorder="0" applyAlignment="0" applyProtection="0">
      <alignment vertical="center"/>
    </xf>
    <xf numFmtId="177" fontId="7" fillId="10" borderId="0" applyNumberFormat="0" applyBorder="0" applyAlignment="0" applyProtection="0">
      <alignment vertical="center"/>
    </xf>
    <xf numFmtId="177" fontId="7" fillId="5" borderId="0" applyNumberFormat="0" applyBorder="0" applyAlignment="0" applyProtection="0">
      <alignment vertical="center"/>
    </xf>
    <xf numFmtId="177" fontId="7" fillId="2" borderId="0" applyNumberFormat="0" applyBorder="0" applyAlignment="0" applyProtection="0">
      <alignment vertical="center"/>
    </xf>
    <xf numFmtId="177" fontId="7" fillId="3" borderId="0" applyNumberFormat="0" applyBorder="0" applyAlignment="0" applyProtection="0">
      <alignment vertical="center"/>
    </xf>
    <xf numFmtId="177" fontId="7" fillId="4" borderId="0" applyNumberFormat="0" applyBorder="0" applyAlignment="0" applyProtection="0">
      <alignment vertical="center"/>
    </xf>
    <xf numFmtId="177" fontId="7" fillId="5" borderId="0" applyNumberFormat="0" applyBorder="0" applyAlignment="0" applyProtection="0">
      <alignment vertical="center"/>
    </xf>
    <xf numFmtId="177" fontId="7" fillId="6" borderId="0" applyNumberFormat="0" applyBorder="0" applyAlignment="0" applyProtection="0">
      <alignment vertical="center"/>
    </xf>
    <xf numFmtId="177" fontId="7" fillId="8" borderId="0" applyNumberFormat="0" applyBorder="0" applyAlignment="0" applyProtection="0">
      <alignment vertical="center"/>
    </xf>
    <xf numFmtId="177" fontId="7" fillId="11" borderId="0" applyNumberFormat="0" applyBorder="0" applyAlignment="0" applyProtection="0">
      <alignment vertical="center"/>
    </xf>
    <xf numFmtId="177" fontId="8" fillId="12" borderId="0" applyNumberFormat="0" applyBorder="0" applyAlignment="0" applyProtection="0">
      <alignment vertical="center"/>
    </xf>
    <xf numFmtId="177" fontId="8" fillId="9" borderId="0" applyNumberFormat="0" applyBorder="0" applyAlignment="0" applyProtection="0">
      <alignment vertical="center"/>
    </xf>
    <xf numFmtId="177" fontId="8" fillId="10" borderId="0" applyNumberFormat="0" applyBorder="0" applyAlignment="0" applyProtection="0">
      <alignment vertical="center"/>
    </xf>
    <xf numFmtId="177" fontId="8" fillId="13" borderId="0" applyNumberFormat="0" applyBorder="0" applyAlignment="0" applyProtection="0">
      <alignment vertical="center"/>
    </xf>
    <xf numFmtId="177" fontId="8" fillId="14" borderId="0" applyNumberFormat="0" applyBorder="0" applyAlignment="0" applyProtection="0">
      <alignment vertical="center"/>
    </xf>
    <xf numFmtId="177" fontId="8" fillId="1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177" fontId="6" fillId="0" borderId="0"/>
    <xf numFmtId="177" fontId="6" fillId="0" borderId="0">
      <alignment vertical="center"/>
    </xf>
    <xf numFmtId="177" fontId="11" fillId="0" borderId="0">
      <alignment vertical="center"/>
    </xf>
    <xf numFmtId="9" fontId="2" fillId="0" borderId="0" applyFont="0" applyFill="0" applyBorder="0" applyAlignment="0" applyProtection="0"/>
    <xf numFmtId="177" fontId="2" fillId="0" borderId="0"/>
    <xf numFmtId="177" fontId="2" fillId="0" borderId="0"/>
    <xf numFmtId="177" fontId="8" fillId="17" borderId="0" applyNumberFormat="0" applyBorder="0" applyAlignment="0" applyProtection="0">
      <alignment vertical="center"/>
    </xf>
    <xf numFmtId="177" fontId="8" fillId="18" borderId="0" applyNumberFormat="0" applyBorder="0" applyAlignment="0" applyProtection="0">
      <alignment vertical="center"/>
    </xf>
    <xf numFmtId="177" fontId="8" fillId="13" borderId="0" applyNumberFormat="0" applyBorder="0" applyAlignment="0" applyProtection="0">
      <alignment vertical="center"/>
    </xf>
    <xf numFmtId="177" fontId="8" fillId="14" borderId="0" applyNumberFormat="0" applyBorder="0" applyAlignment="0" applyProtection="0">
      <alignment vertical="center"/>
    </xf>
    <xf numFmtId="177" fontId="8" fillId="19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/>
    <xf numFmtId="177" fontId="11" fillId="0" borderId="0"/>
    <xf numFmtId="177" fontId="11" fillId="0" borderId="0">
      <alignment vertical="center"/>
    </xf>
    <xf numFmtId="177" fontId="8" fillId="16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/>
    <xf numFmtId="177" fontId="2" fillId="0" borderId="0"/>
    <xf numFmtId="177" fontId="2" fillId="0" borderId="0"/>
    <xf numFmtId="177" fontId="2" fillId="0" borderId="0"/>
    <xf numFmtId="177" fontId="11" fillId="0" borderId="0"/>
    <xf numFmtId="177" fontId="5" fillId="0" borderId="0"/>
    <xf numFmtId="177" fontId="2" fillId="0" borderId="0"/>
    <xf numFmtId="177" fontId="2" fillId="0" borderId="0">
      <alignment vertical="center"/>
    </xf>
    <xf numFmtId="177" fontId="6" fillId="0" borderId="0"/>
    <xf numFmtId="177" fontId="9" fillId="0" borderId="0">
      <alignment vertical="center"/>
    </xf>
    <xf numFmtId="177" fontId="6" fillId="0" borderId="0">
      <alignment vertical="center"/>
    </xf>
    <xf numFmtId="177" fontId="2" fillId="0" borderId="0"/>
    <xf numFmtId="177" fontId="2" fillId="0" borderId="0"/>
    <xf numFmtId="177" fontId="2" fillId="0" borderId="0">
      <alignment vertical="center"/>
    </xf>
    <xf numFmtId="177" fontId="2" fillId="0" borderId="0">
      <alignment vertical="center"/>
    </xf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5" fillId="0" borderId="0"/>
    <xf numFmtId="177" fontId="2" fillId="0" borderId="0"/>
    <xf numFmtId="177" fontId="5" fillId="0" borderId="0"/>
    <xf numFmtId="177" fontId="5" fillId="0" borderId="0"/>
    <xf numFmtId="177" fontId="2" fillId="0" borderId="0"/>
    <xf numFmtId="177" fontId="2" fillId="0" borderId="0"/>
    <xf numFmtId="44" fontId="5" fillId="0" borderId="0" applyFont="0" applyFill="0" applyBorder="0" applyAlignment="0" applyProtection="0">
      <alignment vertical="center"/>
    </xf>
    <xf numFmtId="177" fontId="2" fillId="0" borderId="0"/>
    <xf numFmtId="177" fontId="2" fillId="0" borderId="0">
      <alignment vertical="center"/>
    </xf>
    <xf numFmtId="177" fontId="2" fillId="0" borderId="0"/>
    <xf numFmtId="177" fontId="2" fillId="0" borderId="0">
      <alignment vertical="center"/>
    </xf>
    <xf numFmtId="177" fontId="2" fillId="0" borderId="0"/>
    <xf numFmtId="177" fontId="2" fillId="0" borderId="0"/>
    <xf numFmtId="177" fontId="2" fillId="0" borderId="0"/>
    <xf numFmtId="177" fontId="1" fillId="0" borderId="0">
      <alignment vertical="center"/>
    </xf>
    <xf numFmtId="177" fontId="2" fillId="0" borderId="0"/>
    <xf numFmtId="177" fontId="6" fillId="0" borderId="0">
      <alignment vertical="center"/>
    </xf>
    <xf numFmtId="177" fontId="5" fillId="0" borderId="0"/>
    <xf numFmtId="177" fontId="5" fillId="0" borderId="0"/>
    <xf numFmtId="177" fontId="5" fillId="0" borderId="0"/>
    <xf numFmtId="44" fontId="5" fillId="0" borderId="0" applyFont="0" applyFill="0" applyBorder="0" applyAlignment="0" applyProtection="0">
      <alignment vertical="center"/>
    </xf>
    <xf numFmtId="177" fontId="14" fillId="22" borderId="0" applyNumberFormat="0" applyBorder="0" applyAlignment="0" applyProtection="0"/>
    <xf numFmtId="177" fontId="13" fillId="2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177" fontId="12" fillId="21" borderId="0" applyNumberFormat="0" applyBorder="0" applyAlignment="0" applyProtection="0"/>
    <xf numFmtId="177" fontId="2" fillId="0" borderId="0"/>
    <xf numFmtId="177" fontId="1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3" fillId="20" borderId="0" applyNumberFormat="0" applyBorder="0" applyAlignment="0" applyProtection="0"/>
    <xf numFmtId="177" fontId="12" fillId="21" borderId="0" applyNumberFormat="0" applyBorder="0" applyAlignment="0" applyProtection="0"/>
    <xf numFmtId="177" fontId="2" fillId="0" borderId="0"/>
    <xf numFmtId="177" fontId="2" fillId="0" borderId="0"/>
    <xf numFmtId="177" fontId="14" fillId="22" borderId="0" applyNumberFormat="0" applyBorder="0" applyAlignment="0" applyProtection="0"/>
    <xf numFmtId="177" fontId="2" fillId="0" borderId="0"/>
    <xf numFmtId="44" fontId="5" fillId="0" borderId="0" applyFont="0" applyFill="0" applyBorder="0" applyAlignment="0" applyProtection="0">
      <alignment vertical="center"/>
    </xf>
    <xf numFmtId="177" fontId="2" fillId="0" borderId="0"/>
    <xf numFmtId="177" fontId="2" fillId="0" borderId="0"/>
    <xf numFmtId="177" fontId="2" fillId="0" borderId="0"/>
    <xf numFmtId="179" fontId="2" fillId="0" borderId="0"/>
    <xf numFmtId="0" fontId="3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0" fontId="5" fillId="0" borderId="0"/>
  </cellStyleXfs>
  <cellXfs count="49">
    <xf numFmtId="177" fontId="0" fillId="0" borderId="0" xfId="0" applyNumberFormat="1" applyFont="1"/>
    <xf numFmtId="177" fontId="2" fillId="0" borderId="1" xfId="0" applyNumberFormat="1" applyFont="1" applyBorder="1"/>
    <xf numFmtId="177" fontId="2" fillId="24" borderId="1" xfId="0" applyNumberFormat="1" applyFont="1" applyFill="1" applyBorder="1"/>
    <xf numFmtId="0" fontId="15" fillId="0" borderId="1" xfId="175" applyFont="1" applyBorder="1" applyAlignment="1">
      <alignment horizontal="center" wrapText="1"/>
    </xf>
    <xf numFmtId="0" fontId="15" fillId="25" borderId="1" xfId="175" applyFont="1" applyFill="1" applyBorder="1" applyAlignment="1">
      <alignment horizontal="center" wrapText="1"/>
    </xf>
    <xf numFmtId="0" fontId="16" fillId="25" borderId="1" xfId="175" applyFont="1" applyFill="1" applyBorder="1" applyAlignment="1">
      <alignment horizontal="center" wrapText="1"/>
    </xf>
    <xf numFmtId="0" fontId="16" fillId="23" borderId="1" xfId="175" applyFont="1" applyFill="1" applyBorder="1" applyAlignment="1">
      <alignment horizontal="center" wrapText="1"/>
    </xf>
    <xf numFmtId="0" fontId="15" fillId="23" borderId="1" xfId="175" applyFont="1" applyFill="1" applyBorder="1" applyAlignment="1">
      <alignment horizontal="center" wrapText="1"/>
    </xf>
    <xf numFmtId="0" fontId="15" fillId="23" borderId="1" xfId="176" applyFont="1" applyFill="1" applyBorder="1" applyAlignment="1">
      <alignment horizontal="center" wrapText="1"/>
    </xf>
    <xf numFmtId="180" fontId="15" fillId="26" borderId="2" xfId="175" applyNumberFormat="1" applyFont="1" applyFill="1" applyBorder="1" applyAlignment="1">
      <alignment horizontal="center" wrapText="1"/>
    </xf>
    <xf numFmtId="0" fontId="16" fillId="0" borderId="1" xfId="175" applyFont="1" applyBorder="1" applyAlignment="1">
      <alignment horizontal="center" wrapText="1"/>
    </xf>
    <xf numFmtId="2" fontId="15" fillId="0" borderId="1" xfId="175" applyNumberFormat="1" applyFont="1" applyBorder="1" applyAlignment="1">
      <alignment horizontal="center" wrapText="1"/>
    </xf>
    <xf numFmtId="1" fontId="15" fillId="0" borderId="1" xfId="175" applyNumberFormat="1" applyFont="1" applyBorder="1" applyAlignment="1">
      <alignment horizontal="center" wrapText="1"/>
    </xf>
    <xf numFmtId="2" fontId="17" fillId="0" borderId="1" xfId="172" applyNumberFormat="1" applyFont="1" applyBorder="1" applyAlignment="1">
      <alignment wrapText="1"/>
    </xf>
    <xf numFmtId="2" fontId="18" fillId="0" borderId="1" xfId="172" applyNumberFormat="1" applyFont="1" applyBorder="1" applyAlignment="1">
      <alignment wrapText="1"/>
    </xf>
    <xf numFmtId="1" fontId="17" fillId="0" borderId="1" xfId="172" applyNumberFormat="1" applyFont="1" applyBorder="1" applyAlignment="1">
      <alignment wrapText="1"/>
    </xf>
    <xf numFmtId="180" fontId="17" fillId="0" borderId="1" xfId="172" applyNumberFormat="1" applyFont="1" applyBorder="1" applyAlignment="1">
      <alignment wrapText="1"/>
    </xf>
    <xf numFmtId="10" fontId="15" fillId="0" borderId="1" xfId="175" applyNumberFormat="1" applyFont="1" applyBorder="1" applyAlignment="1">
      <alignment horizontal="center" wrapText="1"/>
    </xf>
    <xf numFmtId="180" fontId="17" fillId="23" borderId="1" xfId="172" applyNumberFormat="1" applyFont="1" applyFill="1" applyBorder="1" applyAlignment="1">
      <alignment wrapText="1"/>
    </xf>
    <xf numFmtId="180" fontId="18" fillId="0" borderId="1" xfId="172" applyNumberFormat="1" applyFont="1" applyBorder="1" applyAlignment="1">
      <alignment wrapText="1"/>
    </xf>
    <xf numFmtId="180" fontId="17" fillId="27" borderId="1" xfId="172" applyNumberFormat="1" applyFont="1" applyFill="1" applyBorder="1" applyAlignment="1">
      <alignment wrapText="1"/>
    </xf>
    <xf numFmtId="10" fontId="17" fillId="27" borderId="1" xfId="172" applyNumberFormat="1" applyFont="1" applyFill="1" applyBorder="1" applyAlignment="1">
      <alignment wrapText="1"/>
    </xf>
    <xf numFmtId="180" fontId="18" fillId="28" borderId="1" xfId="172" applyNumberFormat="1" applyFont="1" applyFill="1" applyBorder="1" applyAlignment="1">
      <alignment wrapText="1"/>
    </xf>
    <xf numFmtId="180" fontId="15" fillId="27" borderId="1" xfId="175" applyNumberFormat="1" applyFont="1" applyFill="1" applyBorder="1" applyAlignment="1">
      <alignment horizontal="center" wrapText="1"/>
    </xf>
    <xf numFmtId="0" fontId="3" fillId="0" borderId="0" xfId="175" applyAlignment="1">
      <alignment wrapText="1"/>
    </xf>
    <xf numFmtId="0" fontId="3" fillId="0" borderId="1" xfId="175" applyBorder="1" applyAlignment="1">
      <alignment horizontal="center" vertical="center"/>
    </xf>
    <xf numFmtId="0" fontId="3" fillId="0" borderId="1" xfId="175" applyBorder="1" applyAlignment="1">
      <alignment vertical="center"/>
    </xf>
    <xf numFmtId="181" fontId="3" fillId="0" borderId="1" xfId="175" applyNumberFormat="1" applyBorder="1" applyAlignment="1">
      <alignment vertical="center"/>
    </xf>
    <xf numFmtId="0" fontId="2" fillId="0" borderId="1" xfId="177" applyBorder="1" applyAlignment="1">
      <alignment horizontal="left" vertical="center" wrapText="1"/>
    </xf>
    <xf numFmtId="182" fontId="3" fillId="0" borderId="1" xfId="175" applyNumberFormat="1" applyBorder="1" applyAlignment="1">
      <alignment vertical="center"/>
    </xf>
    <xf numFmtId="0" fontId="3" fillId="23" borderId="1" xfId="175" applyFill="1" applyBorder="1" applyAlignment="1">
      <alignment vertical="center"/>
    </xf>
    <xf numFmtId="183" fontId="21" fillId="0" borderId="1" xfId="0" applyNumberFormat="1" applyFont="1" applyBorder="1" applyAlignment="1">
      <alignment horizontal="center" vertical="center"/>
    </xf>
    <xf numFmtId="177" fontId="21" fillId="29" borderId="1" xfId="1" applyFont="1" applyFill="1" applyBorder="1" applyAlignment="1">
      <alignment horizontal="center" vertical="center" wrapText="1"/>
    </xf>
    <xf numFmtId="177" fontId="21" fillId="0" borderId="1" xfId="1" applyFont="1" applyBorder="1" applyAlignment="1">
      <alignment horizontal="center" vertical="center" wrapText="1"/>
    </xf>
    <xf numFmtId="1" fontId="3" fillId="0" borderId="1" xfId="175" applyNumberFormat="1" applyBorder="1" applyAlignment="1">
      <alignment vertical="center"/>
    </xf>
    <xf numFmtId="2" fontId="3" fillId="30" borderId="1" xfId="175" applyNumberFormat="1" applyFill="1" applyBorder="1" applyAlignment="1">
      <alignment vertical="center"/>
    </xf>
    <xf numFmtId="2" fontId="3" fillId="0" borderId="1" xfId="175" applyNumberFormat="1" applyBorder="1" applyAlignment="1">
      <alignment vertical="center"/>
    </xf>
    <xf numFmtId="1" fontId="3" fillId="30" borderId="1" xfId="175" applyNumberFormat="1" applyFill="1" applyBorder="1" applyAlignment="1">
      <alignment vertical="center"/>
    </xf>
    <xf numFmtId="3" fontId="3" fillId="0" borderId="1" xfId="175" applyNumberFormat="1" applyBorder="1" applyAlignment="1">
      <alignment vertical="center"/>
    </xf>
    <xf numFmtId="180" fontId="3" fillId="30" borderId="1" xfId="175" applyNumberFormat="1" applyFill="1" applyBorder="1" applyAlignment="1">
      <alignment vertical="center"/>
    </xf>
    <xf numFmtId="184" fontId="3" fillId="0" borderId="1" xfId="175" applyNumberFormat="1" applyBorder="1" applyAlignment="1">
      <alignment vertical="center"/>
    </xf>
    <xf numFmtId="10" fontId="3" fillId="0" borderId="1" xfId="175" applyNumberFormat="1" applyBorder="1" applyAlignment="1">
      <alignment vertical="center"/>
    </xf>
    <xf numFmtId="180" fontId="22" fillId="0" borderId="1" xfId="175" applyNumberFormat="1" applyFont="1" applyBorder="1" applyAlignment="1">
      <alignment vertical="center"/>
    </xf>
    <xf numFmtId="180" fontId="3" fillId="30" borderId="1" xfId="176" applyNumberFormat="1" applyFill="1" applyBorder="1" applyAlignment="1">
      <alignment vertical="center" wrapText="1"/>
    </xf>
    <xf numFmtId="10" fontId="23" fillId="30" borderId="1" xfId="178" applyNumberFormat="1" applyFont="1" applyFill="1" applyBorder="1" applyAlignment="1">
      <alignment vertical="center"/>
    </xf>
    <xf numFmtId="180" fontId="3" fillId="0" borderId="1" xfId="175" applyNumberFormat="1" applyBorder="1" applyAlignment="1">
      <alignment vertical="center"/>
    </xf>
    <xf numFmtId="180" fontId="3" fillId="30" borderId="1" xfId="175" applyNumberFormat="1" applyFill="1" applyBorder="1" applyAlignment="1">
      <alignment vertical="center" wrapText="1"/>
    </xf>
    <xf numFmtId="185" fontId="24" fillId="24" borderId="1" xfId="179" applyNumberFormat="1" applyFont="1" applyFill="1" applyBorder="1" applyAlignment="1">
      <alignment horizontal="center" vertical="center" wrapText="1"/>
    </xf>
    <xf numFmtId="0" fontId="3" fillId="0" borderId="0" xfId="175" applyAlignment="1">
      <alignment vertical="center"/>
    </xf>
  </cellXfs>
  <cellStyles count="180">
    <cellStyle name="_ET_STYLE_NoName_00_" xfId="5"/>
    <cellStyle name="_ET_STYLE_NoName_00_ 2" xfId="116"/>
    <cellStyle name="_ET_STYLE_NoName_00_ 4" xfId="6"/>
    <cellStyle name="_ET_STYLE_NoName_00_ 4 2" xfId="117"/>
    <cellStyle name="20% - 强调文字颜色 1" xfId="85"/>
    <cellStyle name="20% - 强调文字颜色 2" xfId="86"/>
    <cellStyle name="20% - 强调文字颜色 3" xfId="87"/>
    <cellStyle name="20% - 强调文字颜色 4" xfId="88"/>
    <cellStyle name="20% - 强调文字颜色 5" xfId="89"/>
    <cellStyle name="20% - 强调文字颜色 6" xfId="80"/>
    <cellStyle name="40% - 强调文字颜色 1" xfId="81"/>
    <cellStyle name="40% - 强调文字颜色 2" xfId="82"/>
    <cellStyle name="40% - 强调文字颜色 3" xfId="83"/>
    <cellStyle name="40% - 强调文字颜色 4" xfId="84"/>
    <cellStyle name="40% - 强调文字颜色 5" xfId="90"/>
    <cellStyle name="40% - 强调文字颜色 6" xfId="91"/>
    <cellStyle name="60% - 强调文字颜色 1" xfId="92"/>
    <cellStyle name="60% - 强调文字颜色 2" xfId="93"/>
    <cellStyle name="60% - 强调文字颜色 3" xfId="94"/>
    <cellStyle name="60% - 强调文字颜色 4" xfId="95"/>
    <cellStyle name="60% - 强调文字颜色 5" xfId="96"/>
    <cellStyle name="60% - 强调文字颜色 6" xfId="97"/>
    <cellStyle name="Bad 2" xfId="159"/>
    <cellStyle name="Comma 2" xfId="7"/>
    <cellStyle name="Comma 2 2" xfId="8"/>
    <cellStyle name="Comma 2 2 2" xfId="9"/>
    <cellStyle name="Comma 3" xfId="157"/>
    <cellStyle name="Currency 2" xfId="10"/>
    <cellStyle name="Currency 2 2" xfId="11"/>
    <cellStyle name="Currency 3" xfId="110"/>
    <cellStyle name="Currency_JCP 75 grams MF sheet set 04072011 hellen" xfId="170"/>
    <cellStyle name="Good 2" xfId="156"/>
    <cellStyle name="Neutral 2" xfId="155"/>
    <cellStyle name="Normal 1" xfId="169"/>
    <cellStyle name="Normal 10 2" xfId="12"/>
    <cellStyle name="Normal 158" xfId="173"/>
    <cellStyle name="Normal 2" xfId="13"/>
    <cellStyle name="Normal 2 14" xfId="174"/>
    <cellStyle name="Normal 2 18" xfId="14"/>
    <cellStyle name="Normal 2 18 2" xfId="172"/>
    <cellStyle name="Normal 2 18 3" xfId="171"/>
    <cellStyle name="Normal 2 2" xfId="15"/>
    <cellStyle name="Normal 2 2 2" xfId="16"/>
    <cellStyle name="Normal 2 2 3" xfId="111"/>
    <cellStyle name="Normal 2 3" xfId="119"/>
    <cellStyle name="Normal 2 3 2" xfId="161"/>
    <cellStyle name="Normal 2 3 2 2 2 2 3" xfId="176"/>
    <cellStyle name="Normal 2 4" xfId="118"/>
    <cellStyle name="Normal 3" xfId="17"/>
    <cellStyle name="Normal 3 2" xfId="120"/>
    <cellStyle name="Normal 3 2 2" xfId="125"/>
    <cellStyle name="Normal 32" xfId="18"/>
    <cellStyle name="Normal 32 2" xfId="75"/>
    <cellStyle name="Normal 32 3" xfId="121"/>
    <cellStyle name="Normal 4" xfId="19"/>
    <cellStyle name="Normal 4 19" xfId="20"/>
    <cellStyle name="Normal 4 19 2" xfId="123"/>
    <cellStyle name="Normal 4 19 3" xfId="150"/>
    <cellStyle name="Normal 4 2" xfId="21"/>
    <cellStyle name="Normal 4 2 2" xfId="160"/>
    <cellStyle name="Normal 4 3" xfId="122"/>
    <cellStyle name="Normal 4 3 2" xfId="135"/>
    <cellStyle name="Normal 4 8" xfId="22"/>
    <cellStyle name="Normal 4 8 2" xfId="99"/>
    <cellStyle name="Normal 5" xfId="100"/>
    <cellStyle name="Normal 5 2" xfId="124"/>
    <cellStyle name="Normal 6" xfId="101"/>
    <cellStyle name="Normal 6 2" xfId="139"/>
    <cellStyle name="Normal_West End Quote Sheet for Fred Meyer20090804-Hellen 2" xfId="177"/>
    <cellStyle name="Percent 2" xfId="23"/>
    <cellStyle name="Percent 2 12" xfId="178"/>
    <cellStyle name="Percent 2 2" xfId="24"/>
    <cellStyle name="Percent 3" xfId="162"/>
    <cellStyle name="Style 1" xfId="25"/>
    <cellStyle name="Style 1 2" xfId="26"/>
    <cellStyle name="Style 1 2 2" xfId="27"/>
    <cellStyle name="Style 1 2 2 2" xfId="128"/>
    <cellStyle name="Style 1 2 2 3 2" xfId="28"/>
    <cellStyle name="Style 1 2 2 4 2" xfId="29"/>
    <cellStyle name="Style 1 2 2 4 2 3" xfId="30"/>
    <cellStyle name="Style 1 2 3" xfId="127"/>
    <cellStyle name="Style 1 3" xfId="31"/>
    <cellStyle name="Style 1 3 2" xfId="32"/>
    <cellStyle name="Style 1 3 2 2" xfId="33"/>
    <cellStyle name="Style 1 3 2 3" xfId="130"/>
    <cellStyle name="Style 1 3 3" xfId="103"/>
    <cellStyle name="Style 1 3 3 2" xfId="131"/>
    <cellStyle name="Style 1 3 4" xfId="104"/>
    <cellStyle name="Style 1 3 5" xfId="129"/>
    <cellStyle name="Style 1 4" xfId="34"/>
    <cellStyle name="Style 1 4 2" xfId="35"/>
    <cellStyle name="Style 1 4 3" xfId="132"/>
    <cellStyle name="Style 1 5" xfId="126"/>
    <cellStyle name="百分比 2" xfId="69"/>
    <cellStyle name="百分比 2 2" xfId="70"/>
    <cellStyle name="百分比 2 2 2" xfId="71"/>
    <cellStyle name="百分比 2 2 2 2" xfId="72"/>
    <cellStyle name="百分比 2 2 3" xfId="73"/>
    <cellStyle name="百分比 2 3" xfId="74"/>
    <cellStyle name="百分比 3" xfId="102"/>
    <cellStyle name="差 2" xfId="165"/>
    <cellStyle name="常规" xfId="0" builtinId="0"/>
    <cellStyle name="常规 2" xfId="36"/>
    <cellStyle name="常规 2 12" xfId="175"/>
    <cellStyle name="常规 2 2" xfId="133"/>
    <cellStyle name="常规 2 2 2" xfId="37"/>
    <cellStyle name="常规 2 2 2 2" xfId="38"/>
    <cellStyle name="常规 2 2 2 2 2" xfId="39"/>
    <cellStyle name="常规 2 2 2 2 2 2" xfId="166"/>
    <cellStyle name="常规 2 2 2 2 3" xfId="151"/>
    <cellStyle name="常规 2 2 2 3" xfId="40"/>
    <cellStyle name="常规 2 2 2 4" xfId="134"/>
    <cellStyle name="常规 3" xfId="41"/>
    <cellStyle name="常规 3 2" xfId="42"/>
    <cellStyle name="常规 3 3" xfId="43"/>
    <cellStyle name="常规 3 4" xfId="44"/>
    <cellStyle name="常规 3 5" xfId="147"/>
    <cellStyle name="常规 4" xfId="45"/>
    <cellStyle name="常规 4 2" xfId="167"/>
    <cellStyle name="常规 4 2 2" xfId="46"/>
    <cellStyle name="常规 4 2 2 2" xfId="47"/>
    <cellStyle name="常规 4 2 2 2 2" xfId="48"/>
    <cellStyle name="常规 4 2 2 3" xfId="49"/>
    <cellStyle name="常规 4 2 2 3 2" xfId="50"/>
    <cellStyle name="常规 4 2 2 3 2 2" xfId="51"/>
    <cellStyle name="常规 4 2 2 3 2 3" xfId="152"/>
    <cellStyle name="常规 4 2 2 3 3" xfId="52"/>
    <cellStyle name="常规 4 2 2 3 4" xfId="136"/>
    <cellStyle name="常规 4 2 2 4" xfId="53"/>
    <cellStyle name="常规 4 2 4" xfId="54"/>
    <cellStyle name="常规 4 2 4 2" xfId="55"/>
    <cellStyle name="常规 4 2 4 2 2" xfId="56"/>
    <cellStyle name="常规 4 2 4 2 3" xfId="153"/>
    <cellStyle name="常规 4 2 4 3" xfId="57"/>
    <cellStyle name="常规 4 2 4 4" xfId="137"/>
    <cellStyle name="常规 42" xfId="58"/>
    <cellStyle name="常规 42 2" xfId="59"/>
    <cellStyle name="常规 42 2 2" xfId="112"/>
    <cellStyle name="常规 42 3" xfId="148"/>
    <cellStyle name="常规 5" xfId="4"/>
    <cellStyle name="常规 5 2" xfId="138"/>
    <cellStyle name="常规 6" xfId="115"/>
    <cellStyle name="常规_quotation-Mercury  3.22.2011 (for BBB) 3" xfId="179"/>
    <cellStyle name="好 2" xfId="164"/>
    <cellStyle name="货币 2" xfId="3"/>
    <cellStyle name="货币 2 2" xfId="2"/>
    <cellStyle name="货币 3" xfId="114"/>
    <cellStyle name="货币 7" xfId="76"/>
    <cellStyle name="货币 7 2" xfId="77"/>
    <cellStyle name="货币 7 2 2" xfId="78"/>
    <cellStyle name="货币 7 2 3" xfId="154"/>
    <cellStyle name="货币 7 3" xfId="79"/>
    <cellStyle name="货币 7 4" xfId="140"/>
    <cellStyle name="千位分隔 2" xfId="98"/>
    <cellStyle name="千位分隔 2 2" xfId="163"/>
    <cellStyle name="千位分隔 3" xfId="158"/>
    <cellStyle name="强调文字颜色 1" xfId="113"/>
    <cellStyle name="强调文字颜色 2" xfId="105"/>
    <cellStyle name="强调文字颜色 3" xfId="106"/>
    <cellStyle name="强调文字颜色 4" xfId="107"/>
    <cellStyle name="强调文字颜色 5" xfId="108"/>
    <cellStyle name="强调文字颜色 6" xfId="109"/>
    <cellStyle name="适中 2" xfId="168"/>
    <cellStyle name="样式 1" xfId="60"/>
    <cellStyle name="样式 1 2" xfId="1"/>
    <cellStyle name="样式 1 2 2" xfId="62"/>
    <cellStyle name="样式 1 2 2 2" xfId="143"/>
    <cellStyle name="样式 1 2 2 2 2" xfId="63"/>
    <cellStyle name="样式 1 2 2 3 2" xfId="64"/>
    <cellStyle name="样式 1 2 3" xfId="61"/>
    <cellStyle name="样式 1 2 3 2" xfId="65"/>
    <cellStyle name="样式 1 2 3 3" xfId="144"/>
    <cellStyle name="样式 1 2 3 4 2" xfId="66"/>
    <cellStyle name="样式 1 2 3 4 2 2" xfId="149"/>
    <cellStyle name="样式 1 2 4" xfId="142"/>
    <cellStyle name="样式 1 3" xfId="67"/>
    <cellStyle name="样式 1 3 2" xfId="145"/>
    <cellStyle name="样式 1 4" xfId="68"/>
    <cellStyle name="样式 1 4 2" xfId="146"/>
    <cellStyle name="样式 1 5" xfId="1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5"/>
  <sheetViews>
    <sheetView tabSelected="1" workbookViewId="0">
      <selection activeCell="A6" sqref="A6:XFD9"/>
    </sheetView>
  </sheetViews>
  <sheetFormatPr defaultRowHeight="12.75"/>
  <cols>
    <col min="1" max="1" width="20" style="2" customWidth="1"/>
    <col min="2" max="10" width="20" style="1" customWidth="1"/>
    <col min="11" max="11" width="9.140625" style="1" customWidth="1"/>
    <col min="12" max="16384" width="9.140625" style="1"/>
  </cols>
  <sheetData>
    <row r="1" spans="1:55" s="24" customFormat="1" ht="68.099999999999994" customHeight="1">
      <c r="A1" s="3" t="s">
        <v>1</v>
      </c>
      <c r="B1" s="3" t="s">
        <v>2</v>
      </c>
      <c r="C1" s="4" t="s">
        <v>3</v>
      </c>
      <c r="D1" s="5" t="s">
        <v>4</v>
      </c>
      <c r="E1" s="5" t="s">
        <v>5</v>
      </c>
      <c r="F1" s="6" t="s">
        <v>6</v>
      </c>
      <c r="G1" s="4" t="s">
        <v>7</v>
      </c>
      <c r="H1" s="7" t="s">
        <v>8</v>
      </c>
      <c r="I1" s="8" t="s">
        <v>9</v>
      </c>
      <c r="J1" s="7" t="s">
        <v>10</v>
      </c>
      <c r="K1" s="8" t="s">
        <v>11</v>
      </c>
      <c r="L1" s="7" t="s">
        <v>12</v>
      </c>
      <c r="M1" s="7" t="s">
        <v>13</v>
      </c>
      <c r="N1" s="4" t="s">
        <v>0</v>
      </c>
      <c r="O1" s="4" t="s">
        <v>14</v>
      </c>
      <c r="P1" s="8" t="s">
        <v>15</v>
      </c>
      <c r="Q1" s="9" t="s">
        <v>16</v>
      </c>
      <c r="R1" s="10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2" t="s">
        <v>22</v>
      </c>
      <c r="X1" s="13" t="s">
        <v>23</v>
      </c>
      <c r="Y1" s="14" t="s">
        <v>24</v>
      </c>
      <c r="Z1" s="15" t="s">
        <v>25</v>
      </c>
      <c r="AA1" s="3" t="s">
        <v>26</v>
      </c>
      <c r="AB1" s="16" t="s">
        <v>27</v>
      </c>
      <c r="AC1" s="3" t="s">
        <v>28</v>
      </c>
      <c r="AD1" s="17" t="s">
        <v>29</v>
      </c>
      <c r="AE1" s="18" t="s">
        <v>30</v>
      </c>
      <c r="AF1" s="16" t="s">
        <v>31</v>
      </c>
      <c r="AG1" s="17" t="s">
        <v>32</v>
      </c>
      <c r="AH1" s="16" t="s">
        <v>33</v>
      </c>
      <c r="AI1" s="17" t="s">
        <v>34</v>
      </c>
      <c r="AJ1" s="16" t="s">
        <v>35</v>
      </c>
      <c r="AK1" s="19" t="s">
        <v>36</v>
      </c>
      <c r="AL1" s="16" t="s">
        <v>37</v>
      </c>
      <c r="AM1" s="17" t="s">
        <v>38</v>
      </c>
      <c r="AN1" s="16" t="s">
        <v>39</v>
      </c>
      <c r="AO1" s="19" t="s">
        <v>40</v>
      </c>
      <c r="AP1" s="17" t="s">
        <v>41</v>
      </c>
      <c r="AQ1" s="16" t="s">
        <v>42</v>
      </c>
      <c r="AR1" s="16" t="s">
        <v>43</v>
      </c>
      <c r="AS1" s="20" t="s">
        <v>44</v>
      </c>
      <c r="AT1" s="21" t="s">
        <v>45</v>
      </c>
      <c r="AU1" s="22" t="s">
        <v>46</v>
      </c>
      <c r="AV1" s="21" t="s">
        <v>47</v>
      </c>
      <c r="AW1" s="23" t="s">
        <v>48</v>
      </c>
      <c r="AX1" s="21" t="s">
        <v>49</v>
      </c>
      <c r="AY1" s="21" t="s">
        <v>50</v>
      </c>
      <c r="AZ1" s="3" t="s">
        <v>51</v>
      </c>
      <c r="BA1" s="16" t="s">
        <v>52</v>
      </c>
      <c r="BB1" s="16" t="s">
        <v>53</v>
      </c>
    </row>
    <row r="2" spans="1:55" s="48" customFormat="1" ht="30" customHeight="1">
      <c r="A2" s="25">
        <v>1</v>
      </c>
      <c r="B2" s="26"/>
      <c r="C2" s="26"/>
      <c r="D2" s="26" t="s">
        <v>54</v>
      </c>
      <c r="E2" s="26"/>
      <c r="F2" s="26" t="s">
        <v>55</v>
      </c>
      <c r="G2" s="27" t="s">
        <v>56</v>
      </c>
      <c r="H2" s="27" t="s">
        <v>57</v>
      </c>
      <c r="I2" s="27" t="s">
        <v>57</v>
      </c>
      <c r="J2" s="28" t="s">
        <v>58</v>
      </c>
      <c r="K2" s="28" t="s">
        <v>59</v>
      </c>
      <c r="L2" s="29" t="s">
        <v>60</v>
      </c>
      <c r="M2" s="26" t="s">
        <v>61</v>
      </c>
      <c r="N2" s="30"/>
      <c r="O2" s="30"/>
      <c r="P2" s="26" t="s">
        <v>62</v>
      </c>
      <c r="Q2" s="31">
        <v>5.5</v>
      </c>
      <c r="R2" s="26" t="s">
        <v>63</v>
      </c>
      <c r="S2" s="32">
        <v>54</v>
      </c>
      <c r="T2" s="32">
        <v>51</v>
      </c>
      <c r="U2" s="32">
        <v>15</v>
      </c>
      <c r="V2" s="33"/>
      <c r="W2" s="34">
        <v>6</v>
      </c>
      <c r="X2" s="35">
        <f t="shared" ref="X2:X5" si="0">IF(S2="","",S2*T2*U2/1000000)</f>
        <v>4.1309999999999999E-2</v>
      </c>
      <c r="Y2" s="36">
        <v>56</v>
      </c>
      <c r="Z2" s="37">
        <f t="shared" ref="Z2:Z5" si="1">IF(W2="","",Y2/X2*W2)</f>
        <v>8133.6238198983292</v>
      </c>
      <c r="AA2" s="38">
        <v>3200</v>
      </c>
      <c r="AB2" s="39">
        <f t="shared" ref="AB2:AB5" si="2">IF(ISERROR(AA2/Z2),"",AA2/Z2)</f>
        <v>0.39342857142857146</v>
      </c>
      <c r="AC2" s="29" t="s">
        <v>64</v>
      </c>
      <c r="AD2" s="40">
        <v>0.28799999999999998</v>
      </c>
      <c r="AE2" s="39">
        <f t="shared" ref="AE2:AE5" si="3">IF(ISERROR(Q2*AD2),"",Q2*AD2)</f>
        <v>1.5839999999999999</v>
      </c>
      <c r="AF2" s="39">
        <f t="shared" ref="AF2:AF5" si="4">IF(ISERROR(Q2+AB2+AE2),"",Q2+AB2+AE2)</f>
        <v>7.4774285714285709</v>
      </c>
      <c r="AG2" s="41">
        <v>0.05</v>
      </c>
      <c r="AH2" s="39">
        <f t="shared" ref="AH2:AH5" si="5">IF(ISERROR(AU2*AG2),"",AU2*AG2)</f>
        <v>0.6695000000000001</v>
      </c>
      <c r="AI2" s="41">
        <v>0.1</v>
      </c>
      <c r="AJ2" s="39">
        <f t="shared" ref="AJ2:AJ5" si="6">IF(ISERROR(AU2*AI2),"",AU2*AI2)</f>
        <v>1.3390000000000002</v>
      </c>
      <c r="AK2" s="42">
        <v>2.5</v>
      </c>
      <c r="AL2" s="43">
        <f t="shared" ref="AL2:AL5" si="7">IF((AV2-AU2)&lt;AK2,AK2-(AV2-AU2),0)</f>
        <v>1.8304999999999989</v>
      </c>
      <c r="AM2" s="41">
        <v>0.1</v>
      </c>
      <c r="AN2" s="39">
        <f t="shared" ref="AN2:AN5" si="8">IF(ISERROR(AU2*AM2),"",AU2*AM2)</f>
        <v>1.3390000000000002</v>
      </c>
      <c r="AO2" s="42" t="s">
        <v>65</v>
      </c>
      <c r="AP2" s="41">
        <v>0.1</v>
      </c>
      <c r="AQ2" s="39">
        <f t="shared" ref="AQ2:AQ5" si="9">IF(ISERROR(AU2*AP2),"",AU2*AP2)</f>
        <v>1.3390000000000002</v>
      </c>
      <c r="AR2" s="39">
        <f t="shared" ref="AR2:AR5" si="10">IF(ISERROR(AH2+AJ2+AL2+AN2+AQ2),"",AH2+AJ2+AL2+AN2+AQ2)</f>
        <v>6.5169999999999995</v>
      </c>
      <c r="AS2" s="39">
        <f t="shared" ref="AS2:AS5" si="11">IF(ISERROR(AF2+AR2),"",AF2+AR2)</f>
        <v>13.994428571428571</v>
      </c>
      <c r="AT2" s="44">
        <f t="shared" ref="AT2:AT5" si="12">IF(ISERROR((AU2-AS2)/AU2),"",(AU2-AS2)/AU2)</f>
        <v>-4.5140296596607218E-2</v>
      </c>
      <c r="AU2" s="45">
        <v>13.39</v>
      </c>
      <c r="AV2" s="46">
        <f t="shared" ref="AV2:AV5" si="13">IF(ISERROR(AU2*1.05),"",AU2*1.05)</f>
        <v>14.059500000000002</v>
      </c>
      <c r="AW2" s="45">
        <v>27.99</v>
      </c>
      <c r="AX2" s="44">
        <f t="shared" ref="AX2:AX5" si="14">IF(ISERROR((AW2-AU2)/AW2),"",(AW2-AU2)/AW2)</f>
        <v>0.52161486245087529</v>
      </c>
      <c r="AY2" s="44">
        <f t="shared" ref="AY2:AY5" si="15">IF(ISERROR((AW2-AV2*1.07)/AW2),"",(AW2-AV2*1.07)/AW2)</f>
        <v>0.46253429796355827</v>
      </c>
      <c r="AZ2" s="34"/>
      <c r="BA2" s="39">
        <f t="shared" ref="BA2:BA5" si="16">IF(ISERROR(AS2*AZ2),"",AS2*AZ2)</f>
        <v>0</v>
      </c>
      <c r="BB2" s="39">
        <f t="shared" ref="BB2:BB5" si="17">IF(ISERROR(AU2*AZ2),"",AU2*AZ2)</f>
        <v>0</v>
      </c>
      <c r="BC2" s="47" t="s">
        <v>66</v>
      </c>
    </row>
    <row r="3" spans="1:55" s="48" customFormat="1" ht="30" customHeight="1">
      <c r="A3" s="25">
        <v>2</v>
      </c>
      <c r="B3" s="26"/>
      <c r="C3" s="26"/>
      <c r="D3" s="26" t="s">
        <v>54</v>
      </c>
      <c r="E3" s="26"/>
      <c r="F3" s="26" t="s">
        <v>55</v>
      </c>
      <c r="G3" s="27" t="s">
        <v>67</v>
      </c>
      <c r="H3" s="27" t="s">
        <v>68</v>
      </c>
      <c r="I3" s="27" t="s">
        <v>68</v>
      </c>
      <c r="J3" s="28" t="s">
        <v>69</v>
      </c>
      <c r="K3" s="28" t="s">
        <v>70</v>
      </c>
      <c r="L3" s="29" t="s">
        <v>71</v>
      </c>
      <c r="M3" s="26" t="s">
        <v>72</v>
      </c>
      <c r="N3" s="30"/>
      <c r="O3" s="30"/>
      <c r="P3" s="26" t="s">
        <v>62</v>
      </c>
      <c r="Q3" s="31">
        <v>5.3</v>
      </c>
      <c r="R3" s="26" t="s">
        <v>63</v>
      </c>
      <c r="S3" s="32">
        <v>67</v>
      </c>
      <c r="T3" s="32">
        <v>35</v>
      </c>
      <c r="U3" s="32">
        <v>14</v>
      </c>
      <c r="V3" s="33"/>
      <c r="W3" s="34">
        <v>6</v>
      </c>
      <c r="X3" s="35">
        <f t="shared" si="0"/>
        <v>3.2829999999999998E-2</v>
      </c>
      <c r="Y3" s="36">
        <v>56</v>
      </c>
      <c r="Z3" s="37">
        <f t="shared" si="1"/>
        <v>10234.541577825161</v>
      </c>
      <c r="AA3" s="38">
        <v>3200</v>
      </c>
      <c r="AB3" s="39">
        <f t="shared" si="2"/>
        <v>0.31266666666666665</v>
      </c>
      <c r="AC3" s="29" t="s">
        <v>64</v>
      </c>
      <c r="AD3" s="40">
        <v>0.28799999999999998</v>
      </c>
      <c r="AE3" s="39">
        <f t="shared" si="3"/>
        <v>1.5263999999999998</v>
      </c>
      <c r="AF3" s="39">
        <f t="shared" si="4"/>
        <v>7.1390666666666664</v>
      </c>
      <c r="AG3" s="41">
        <v>0.05</v>
      </c>
      <c r="AH3" s="39">
        <f t="shared" si="5"/>
        <v>0.6695000000000001</v>
      </c>
      <c r="AI3" s="41">
        <v>0.1</v>
      </c>
      <c r="AJ3" s="39">
        <f t="shared" si="6"/>
        <v>1.3390000000000002</v>
      </c>
      <c r="AK3" s="42">
        <v>2.5</v>
      </c>
      <c r="AL3" s="43">
        <f t="shared" si="7"/>
        <v>1.8304999999999989</v>
      </c>
      <c r="AM3" s="41">
        <v>0.1</v>
      </c>
      <c r="AN3" s="39">
        <f t="shared" si="8"/>
        <v>1.3390000000000002</v>
      </c>
      <c r="AO3" s="42" t="s">
        <v>65</v>
      </c>
      <c r="AP3" s="41">
        <v>0.1</v>
      </c>
      <c r="AQ3" s="39">
        <f t="shared" si="9"/>
        <v>1.3390000000000002</v>
      </c>
      <c r="AR3" s="39">
        <f t="shared" si="10"/>
        <v>6.5169999999999995</v>
      </c>
      <c r="AS3" s="39">
        <f t="shared" si="11"/>
        <v>13.656066666666666</v>
      </c>
      <c r="AT3" s="44">
        <f t="shared" si="12"/>
        <v>-1.9870550161812196E-2</v>
      </c>
      <c r="AU3" s="45">
        <v>13.39</v>
      </c>
      <c r="AV3" s="46">
        <f t="shared" si="13"/>
        <v>14.059500000000002</v>
      </c>
      <c r="AW3" s="45">
        <v>27.99</v>
      </c>
      <c r="AX3" s="44">
        <f t="shared" si="14"/>
        <v>0.52161486245087529</v>
      </c>
      <c r="AY3" s="44">
        <f t="shared" si="15"/>
        <v>0.46253429796355827</v>
      </c>
      <c r="AZ3" s="34"/>
      <c r="BA3" s="39">
        <f t="shared" si="16"/>
        <v>0</v>
      </c>
      <c r="BB3" s="39">
        <f t="shared" si="17"/>
        <v>0</v>
      </c>
      <c r="BC3" s="47" t="s">
        <v>66</v>
      </c>
    </row>
    <row r="4" spans="1:55" s="48" customFormat="1" ht="30" customHeight="1">
      <c r="A4" s="25">
        <v>3</v>
      </c>
      <c r="B4" s="26"/>
      <c r="C4" s="26"/>
      <c r="D4" s="26" t="s">
        <v>54</v>
      </c>
      <c r="E4" s="26"/>
      <c r="F4" s="26" t="s">
        <v>55</v>
      </c>
      <c r="G4" s="27" t="s">
        <v>67</v>
      </c>
      <c r="H4" s="27" t="s">
        <v>68</v>
      </c>
      <c r="I4" s="27" t="s">
        <v>68</v>
      </c>
      <c r="J4" s="28" t="s">
        <v>69</v>
      </c>
      <c r="K4" s="28" t="s">
        <v>70</v>
      </c>
      <c r="L4" s="29" t="s">
        <v>73</v>
      </c>
      <c r="M4" s="26" t="s">
        <v>74</v>
      </c>
      <c r="N4" s="30"/>
      <c r="O4" s="30"/>
      <c r="P4" s="26" t="s">
        <v>62</v>
      </c>
      <c r="Q4" s="31">
        <v>5.5</v>
      </c>
      <c r="R4" s="26" t="s">
        <v>63</v>
      </c>
      <c r="S4" s="32">
        <v>54</v>
      </c>
      <c r="T4" s="32">
        <v>51</v>
      </c>
      <c r="U4" s="32">
        <v>15</v>
      </c>
      <c r="V4" s="33"/>
      <c r="W4" s="34">
        <v>6</v>
      </c>
      <c r="X4" s="35">
        <f t="shared" si="0"/>
        <v>4.1309999999999999E-2</v>
      </c>
      <c r="Y4" s="36">
        <v>56</v>
      </c>
      <c r="Z4" s="37">
        <f t="shared" si="1"/>
        <v>8133.6238198983292</v>
      </c>
      <c r="AA4" s="38">
        <v>3200</v>
      </c>
      <c r="AB4" s="39">
        <f t="shared" si="2"/>
        <v>0.39342857142857146</v>
      </c>
      <c r="AC4" s="29" t="s">
        <v>64</v>
      </c>
      <c r="AD4" s="40">
        <v>0.28799999999999998</v>
      </c>
      <c r="AE4" s="39">
        <f t="shared" si="3"/>
        <v>1.5839999999999999</v>
      </c>
      <c r="AF4" s="39">
        <f t="shared" si="4"/>
        <v>7.4774285714285709</v>
      </c>
      <c r="AG4" s="41">
        <v>0.05</v>
      </c>
      <c r="AH4" s="39">
        <f t="shared" si="5"/>
        <v>0.6695000000000001</v>
      </c>
      <c r="AI4" s="41">
        <v>0.1</v>
      </c>
      <c r="AJ4" s="39">
        <f t="shared" si="6"/>
        <v>1.3390000000000002</v>
      </c>
      <c r="AK4" s="42">
        <v>2.5</v>
      </c>
      <c r="AL4" s="43">
        <f t="shared" si="7"/>
        <v>1.8304999999999989</v>
      </c>
      <c r="AM4" s="41">
        <v>0.1</v>
      </c>
      <c r="AN4" s="39">
        <f t="shared" si="8"/>
        <v>1.3390000000000002</v>
      </c>
      <c r="AO4" s="42" t="s">
        <v>65</v>
      </c>
      <c r="AP4" s="41">
        <v>0.1</v>
      </c>
      <c r="AQ4" s="39">
        <f t="shared" si="9"/>
        <v>1.3390000000000002</v>
      </c>
      <c r="AR4" s="39">
        <f t="shared" si="10"/>
        <v>6.5169999999999995</v>
      </c>
      <c r="AS4" s="39">
        <f t="shared" si="11"/>
        <v>13.994428571428571</v>
      </c>
      <c r="AT4" s="44">
        <f t="shared" si="12"/>
        <v>-4.5140296596607218E-2</v>
      </c>
      <c r="AU4" s="45">
        <v>13.39</v>
      </c>
      <c r="AV4" s="46">
        <f t="shared" si="13"/>
        <v>14.059500000000002</v>
      </c>
      <c r="AW4" s="45">
        <v>27.99</v>
      </c>
      <c r="AX4" s="44">
        <f t="shared" si="14"/>
        <v>0.52161486245087529</v>
      </c>
      <c r="AY4" s="44">
        <f t="shared" si="15"/>
        <v>0.46253429796355827</v>
      </c>
      <c r="AZ4" s="34"/>
      <c r="BA4" s="39">
        <f t="shared" si="16"/>
        <v>0</v>
      </c>
      <c r="BB4" s="39">
        <f t="shared" si="17"/>
        <v>0</v>
      </c>
      <c r="BC4" s="47" t="s">
        <v>66</v>
      </c>
    </row>
    <row r="5" spans="1:55" s="48" customFormat="1" ht="30" customHeight="1">
      <c r="A5" s="25">
        <v>4</v>
      </c>
      <c r="B5" s="26"/>
      <c r="C5" s="26"/>
      <c r="D5" s="26" t="s">
        <v>54</v>
      </c>
      <c r="E5" s="26"/>
      <c r="F5" s="26" t="s">
        <v>55</v>
      </c>
      <c r="G5" s="27" t="s">
        <v>67</v>
      </c>
      <c r="H5" s="27" t="s">
        <v>68</v>
      </c>
      <c r="I5" s="27" t="s">
        <v>68</v>
      </c>
      <c r="J5" s="28" t="s">
        <v>69</v>
      </c>
      <c r="K5" s="28" t="s">
        <v>70</v>
      </c>
      <c r="L5" s="29" t="s">
        <v>71</v>
      </c>
      <c r="M5" s="26" t="s">
        <v>74</v>
      </c>
      <c r="N5" s="30"/>
      <c r="O5" s="30"/>
      <c r="P5" s="26" t="s">
        <v>62</v>
      </c>
      <c r="Q5" s="31">
        <v>5.3</v>
      </c>
      <c r="R5" s="26" t="s">
        <v>63</v>
      </c>
      <c r="S5" s="32">
        <v>67</v>
      </c>
      <c r="T5" s="32">
        <v>35</v>
      </c>
      <c r="U5" s="32">
        <v>14</v>
      </c>
      <c r="V5" s="33"/>
      <c r="W5" s="34">
        <v>6</v>
      </c>
      <c r="X5" s="35">
        <f t="shared" si="0"/>
        <v>3.2829999999999998E-2</v>
      </c>
      <c r="Y5" s="36">
        <v>56</v>
      </c>
      <c r="Z5" s="37">
        <f t="shared" si="1"/>
        <v>10234.541577825161</v>
      </c>
      <c r="AA5" s="38">
        <v>3200</v>
      </c>
      <c r="AB5" s="39">
        <f t="shared" si="2"/>
        <v>0.31266666666666665</v>
      </c>
      <c r="AC5" s="29" t="s">
        <v>64</v>
      </c>
      <c r="AD5" s="40">
        <v>0.28799999999999998</v>
      </c>
      <c r="AE5" s="39">
        <f t="shared" si="3"/>
        <v>1.5263999999999998</v>
      </c>
      <c r="AF5" s="39">
        <f t="shared" si="4"/>
        <v>7.1390666666666664</v>
      </c>
      <c r="AG5" s="41">
        <v>0.05</v>
      </c>
      <c r="AH5" s="39">
        <f t="shared" si="5"/>
        <v>0.6695000000000001</v>
      </c>
      <c r="AI5" s="41">
        <v>0.1</v>
      </c>
      <c r="AJ5" s="39">
        <f t="shared" si="6"/>
        <v>1.3390000000000002</v>
      </c>
      <c r="AK5" s="42">
        <v>2.5</v>
      </c>
      <c r="AL5" s="43">
        <f t="shared" si="7"/>
        <v>1.8304999999999989</v>
      </c>
      <c r="AM5" s="41">
        <v>0.1</v>
      </c>
      <c r="AN5" s="39">
        <f t="shared" si="8"/>
        <v>1.3390000000000002</v>
      </c>
      <c r="AO5" s="42" t="s">
        <v>65</v>
      </c>
      <c r="AP5" s="41">
        <v>0.1</v>
      </c>
      <c r="AQ5" s="39">
        <f t="shared" si="9"/>
        <v>1.3390000000000002</v>
      </c>
      <c r="AR5" s="39">
        <f t="shared" si="10"/>
        <v>6.5169999999999995</v>
      </c>
      <c r="AS5" s="39">
        <f t="shared" si="11"/>
        <v>13.656066666666666</v>
      </c>
      <c r="AT5" s="44">
        <f t="shared" si="12"/>
        <v>-1.9870550161812196E-2</v>
      </c>
      <c r="AU5" s="45">
        <v>13.39</v>
      </c>
      <c r="AV5" s="46">
        <f t="shared" si="13"/>
        <v>14.059500000000002</v>
      </c>
      <c r="AW5" s="45">
        <v>27.99</v>
      </c>
      <c r="AX5" s="44">
        <f t="shared" si="14"/>
        <v>0.52161486245087529</v>
      </c>
      <c r="AY5" s="44">
        <f t="shared" si="15"/>
        <v>0.46253429796355827</v>
      </c>
      <c r="AZ5" s="34"/>
      <c r="BA5" s="39">
        <f t="shared" si="16"/>
        <v>0</v>
      </c>
      <c r="BB5" s="39">
        <f t="shared" si="17"/>
        <v>0</v>
      </c>
      <c r="BC5" s="47" t="s">
        <v>66</v>
      </c>
    </row>
  </sheetData>
  <protectedRanges>
    <protectedRange sqref="AB2:AB5 AX2:AY5 X2:Z5 AM2:AN5 AP2:AT5 AE2:AK5 A2:I5 L2:R5" name="Range1"/>
    <protectedRange sqref="S2:V5" name="Range1_2"/>
    <protectedRange sqref="AA2:AA5" name="Range1_3"/>
    <protectedRange sqref="AC2:AD5" name="Range1_4"/>
    <protectedRange sqref="AW2:AW5" name="Range1_5"/>
    <protectedRange sqref="AZ2:AZ5" name="Range1_6"/>
    <protectedRange sqref="AL2:AL5" name="Range1_1"/>
    <protectedRange sqref="AV2:AV5" name="Range1_7"/>
    <protectedRange sqref="AO2:AO5" name="Range1_8"/>
  </protectedRanges>
  <sortState ref="A2:K207">
    <sortCondition ref="A1"/>
  </sortState>
  <phoneticPr fontId="4" type="noConversion"/>
  <dataValidations count="1">
    <dataValidation allowBlank="1" showInputMessage="1" showErrorMessage="1" sqref="A2:A5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2025-10-09T04:01:53Z</dcterms:created>
  <dcterms:modified xsi:type="dcterms:W3CDTF">2025-10-09T04:26:50Z</dcterms:modified>
</cp:coreProperties>
</file>