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FDA4E073-1953-472C-A420-D13A16FEFA20}" xr6:coauthVersionLast="47" xr6:coauthVersionMax="47" xr10:uidLastSave="{00000000-0000-0000-0000-000000000000}"/>
  <bookViews>
    <workbookView xWindow="-110" yWindow="-110" windowWidth="19420" windowHeight="11500" xr2:uid="{B8FA41B8-53F5-41C8-A60F-9263190C0F20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93" i="1" l="1"/>
  <c r="BC93" i="1"/>
  <c r="AS93" i="1"/>
  <c r="AP93" i="1"/>
  <c r="AN93" i="1"/>
  <c r="AK93" i="1"/>
  <c r="AD93" i="1"/>
  <c r="AF93" i="1" s="1"/>
  <c r="AH93" i="1" s="1"/>
  <c r="BE92" i="1"/>
  <c r="BC92" i="1"/>
  <c r="AS92" i="1"/>
  <c r="AP92" i="1"/>
  <c r="AN92" i="1"/>
  <c r="AK92" i="1"/>
  <c r="AD92" i="1"/>
  <c r="AF92" i="1" s="1"/>
  <c r="AH92" i="1" s="1"/>
  <c r="BE91" i="1"/>
  <c r="BC91" i="1"/>
  <c r="AS91" i="1"/>
  <c r="AP91" i="1"/>
  <c r="AN91" i="1"/>
  <c r="AK91" i="1"/>
  <c r="AD91" i="1"/>
  <c r="AF91" i="1" s="1"/>
  <c r="AH91" i="1" s="1"/>
  <c r="BE90" i="1"/>
  <c r="BC90" i="1"/>
  <c r="AS90" i="1"/>
  <c r="AP90" i="1"/>
  <c r="AN90" i="1"/>
  <c r="AK90" i="1"/>
  <c r="AD90" i="1"/>
  <c r="AF90" i="1" s="1"/>
  <c r="AH90" i="1" s="1"/>
  <c r="AL90" i="1" s="1"/>
  <c r="BE89" i="1"/>
  <c r="BC89" i="1"/>
  <c r="AS89" i="1"/>
  <c r="AP89" i="1"/>
  <c r="AN89" i="1"/>
  <c r="AK89" i="1"/>
  <c r="AD89" i="1"/>
  <c r="AF89" i="1" s="1"/>
  <c r="AH89" i="1" s="1"/>
  <c r="AL89" i="1" s="1"/>
  <c r="BE88" i="1"/>
  <c r="BC88" i="1"/>
  <c r="AS88" i="1"/>
  <c r="AP88" i="1"/>
  <c r="AN88" i="1"/>
  <c r="AK88" i="1"/>
  <c r="AD88" i="1"/>
  <c r="AF88" i="1" s="1"/>
  <c r="AH88" i="1" s="1"/>
  <c r="BE87" i="1"/>
  <c r="BC87" i="1"/>
  <c r="AS87" i="1"/>
  <c r="AP87" i="1"/>
  <c r="AN87" i="1"/>
  <c r="AD87" i="1"/>
  <c r="AF87" i="1" s="1"/>
  <c r="AH87" i="1" s="1"/>
  <c r="BE86" i="1"/>
  <c r="BC86" i="1"/>
  <c r="AS86" i="1"/>
  <c r="AP86" i="1"/>
  <c r="AN86" i="1"/>
  <c r="AK86" i="1"/>
  <c r="AD86" i="1"/>
  <c r="AF86" i="1" s="1"/>
  <c r="AH86" i="1" s="1"/>
  <c r="BE85" i="1"/>
  <c r="BC85" i="1"/>
  <c r="AS85" i="1"/>
  <c r="AP85" i="1"/>
  <c r="AN85" i="1"/>
  <c r="AK85" i="1"/>
  <c r="AD85" i="1"/>
  <c r="AF85" i="1" s="1"/>
  <c r="AH85" i="1" s="1"/>
  <c r="BE84" i="1"/>
  <c r="BC84" i="1"/>
  <c r="AS84" i="1"/>
  <c r="AP84" i="1"/>
  <c r="AN84" i="1"/>
  <c r="AK84" i="1"/>
  <c r="AD84" i="1"/>
  <c r="AF84" i="1" s="1"/>
  <c r="AH84" i="1" s="1"/>
  <c r="AL84" i="1" s="1"/>
  <c r="BE83" i="1"/>
  <c r="BC83" i="1"/>
  <c r="AS83" i="1"/>
  <c r="AP83" i="1"/>
  <c r="AN83" i="1"/>
  <c r="AK83" i="1"/>
  <c r="AD83" i="1"/>
  <c r="AF83" i="1" s="1"/>
  <c r="AH83" i="1" s="1"/>
  <c r="BE82" i="1"/>
  <c r="BC82" i="1"/>
  <c r="AS82" i="1"/>
  <c r="AP82" i="1"/>
  <c r="AN82" i="1"/>
  <c r="AK82" i="1"/>
  <c r="AD82" i="1"/>
  <c r="AF82" i="1" s="1"/>
  <c r="AH82" i="1" s="1"/>
  <c r="BE81" i="1"/>
  <c r="BC81" i="1"/>
  <c r="AS81" i="1"/>
  <c r="AP81" i="1"/>
  <c r="AN81" i="1"/>
  <c r="AK81" i="1"/>
  <c r="AD81" i="1"/>
  <c r="AF81" i="1" s="1"/>
  <c r="AH81" i="1" s="1"/>
  <c r="BE80" i="1"/>
  <c r="BC80" i="1"/>
  <c r="AS80" i="1"/>
  <c r="AP80" i="1"/>
  <c r="AN80" i="1"/>
  <c r="AK80" i="1"/>
  <c r="AD80" i="1"/>
  <c r="AF80" i="1" s="1"/>
  <c r="AH80" i="1" s="1"/>
  <c r="BE79" i="1"/>
  <c r="BC79" i="1"/>
  <c r="AS79" i="1"/>
  <c r="AP79" i="1"/>
  <c r="AN79" i="1"/>
  <c r="AK79" i="1"/>
  <c r="AD79" i="1"/>
  <c r="AF79" i="1" s="1"/>
  <c r="AH79" i="1" s="1"/>
  <c r="BE78" i="1"/>
  <c r="BC78" i="1"/>
  <c r="AS78" i="1"/>
  <c r="AP78" i="1"/>
  <c r="AN78" i="1"/>
  <c r="AK78" i="1"/>
  <c r="AD78" i="1"/>
  <c r="AF78" i="1" s="1"/>
  <c r="AH78" i="1" s="1"/>
  <c r="BC77" i="1"/>
  <c r="AS77" i="1"/>
  <c r="AP77" i="1"/>
  <c r="AN77" i="1"/>
  <c r="AK77" i="1"/>
  <c r="AD77" i="1"/>
  <c r="AF77" i="1" s="1"/>
  <c r="AH77" i="1" s="1"/>
  <c r="BE76" i="1"/>
  <c r="BC76" i="1"/>
  <c r="AS76" i="1"/>
  <c r="AP76" i="1"/>
  <c r="AN76" i="1"/>
  <c r="AK76" i="1"/>
  <c r="AD76" i="1"/>
  <c r="AF76" i="1" s="1"/>
  <c r="AH76" i="1" s="1"/>
  <c r="AL76" i="1" s="1"/>
  <c r="I76" i="1"/>
  <c r="BE75" i="1"/>
  <c r="BC75" i="1"/>
  <c r="AS75" i="1"/>
  <c r="AP75" i="1"/>
  <c r="AN75" i="1"/>
  <c r="AK75" i="1"/>
  <c r="AD75" i="1"/>
  <c r="AF75" i="1" s="1"/>
  <c r="AH75" i="1" s="1"/>
  <c r="I75" i="1"/>
  <c r="BE74" i="1"/>
  <c r="BC74" i="1"/>
  <c r="AS74" i="1"/>
  <c r="AP74" i="1"/>
  <c r="AN74" i="1"/>
  <c r="AK74" i="1"/>
  <c r="AD74" i="1"/>
  <c r="AF74" i="1" s="1"/>
  <c r="AH74" i="1" s="1"/>
  <c r="I74" i="1"/>
  <c r="BE73" i="1"/>
  <c r="BC73" i="1"/>
  <c r="AS73" i="1"/>
  <c r="AP73" i="1"/>
  <c r="AN73" i="1"/>
  <c r="AK73" i="1"/>
  <c r="AD73" i="1"/>
  <c r="AF73" i="1" s="1"/>
  <c r="AH73" i="1" s="1"/>
  <c r="AL73" i="1" s="1"/>
  <c r="I73" i="1"/>
  <c r="BE72" i="1"/>
  <c r="BC72" i="1"/>
  <c r="AS72" i="1"/>
  <c r="AP72" i="1"/>
  <c r="AN72" i="1"/>
  <c r="AK72" i="1"/>
  <c r="AD72" i="1"/>
  <c r="AF72" i="1" s="1"/>
  <c r="AH72" i="1" s="1"/>
  <c r="AL72" i="1" s="1"/>
  <c r="I72" i="1"/>
  <c r="BE71" i="1"/>
  <c r="BC71" i="1"/>
  <c r="AS71" i="1"/>
  <c r="AP71" i="1"/>
  <c r="AN71" i="1"/>
  <c r="AK71" i="1"/>
  <c r="AL71" i="1" s="1"/>
  <c r="AD71" i="1"/>
  <c r="AF71" i="1" s="1"/>
  <c r="I71" i="1"/>
  <c r="BE70" i="1"/>
  <c r="BC70" i="1"/>
  <c r="AS70" i="1"/>
  <c r="AP70" i="1"/>
  <c r="AN70" i="1"/>
  <c r="AK70" i="1"/>
  <c r="AL70" i="1" s="1"/>
  <c r="AD70" i="1"/>
  <c r="AF70" i="1" s="1"/>
  <c r="I70" i="1"/>
  <c r="BE69" i="1"/>
  <c r="BC69" i="1"/>
  <c r="AS69" i="1"/>
  <c r="AP69" i="1"/>
  <c r="AN69" i="1"/>
  <c r="AK69" i="1"/>
  <c r="AL69" i="1" s="1"/>
  <c r="AD69" i="1"/>
  <c r="AF69" i="1" s="1"/>
  <c r="I69" i="1"/>
  <c r="BE68" i="1"/>
  <c r="BC68" i="1"/>
  <c r="AS68" i="1"/>
  <c r="AP68" i="1"/>
  <c r="AN68" i="1"/>
  <c r="AK68" i="1"/>
  <c r="AL68" i="1" s="1"/>
  <c r="AD68" i="1"/>
  <c r="AF68" i="1" s="1"/>
  <c r="I68" i="1"/>
  <c r="BC67" i="1"/>
  <c r="AS67" i="1"/>
  <c r="AP67" i="1"/>
  <c r="AN67" i="1"/>
  <c r="AK67" i="1"/>
  <c r="AD67" i="1"/>
  <c r="AF67" i="1" s="1"/>
  <c r="AH67" i="1" s="1"/>
  <c r="AL67" i="1" s="1"/>
  <c r="I67" i="1"/>
  <c r="BE66" i="1"/>
  <c r="BC66" i="1"/>
  <c r="AS66" i="1"/>
  <c r="AP66" i="1"/>
  <c r="AN66" i="1"/>
  <c r="AK66" i="1"/>
  <c r="AD66" i="1"/>
  <c r="AF66" i="1" s="1"/>
  <c r="AH66" i="1" s="1"/>
  <c r="BE65" i="1"/>
  <c r="BC65" i="1"/>
  <c r="AS65" i="1"/>
  <c r="AP65" i="1"/>
  <c r="AN65" i="1"/>
  <c r="AK65" i="1"/>
  <c r="AD65" i="1"/>
  <c r="AF65" i="1" s="1"/>
  <c r="AH65" i="1" s="1"/>
  <c r="BE64" i="1"/>
  <c r="BC64" i="1"/>
  <c r="AS64" i="1"/>
  <c r="AP64" i="1"/>
  <c r="AN64" i="1"/>
  <c r="AK64" i="1"/>
  <c r="AD64" i="1"/>
  <c r="AF64" i="1" s="1"/>
  <c r="AH64" i="1" s="1"/>
  <c r="BE63" i="1"/>
  <c r="BC63" i="1"/>
  <c r="AS63" i="1"/>
  <c r="AP63" i="1"/>
  <c r="AN63" i="1"/>
  <c r="AK63" i="1"/>
  <c r="AD63" i="1"/>
  <c r="AF63" i="1" s="1"/>
  <c r="AH63" i="1" s="1"/>
  <c r="BE62" i="1"/>
  <c r="BC62" i="1"/>
  <c r="AS62" i="1"/>
  <c r="AP62" i="1"/>
  <c r="AN62" i="1"/>
  <c r="AK62" i="1"/>
  <c r="AD62" i="1"/>
  <c r="AF62" i="1" s="1"/>
  <c r="AH62" i="1" s="1"/>
  <c r="BE61" i="1"/>
  <c r="BC61" i="1"/>
  <c r="AS61" i="1"/>
  <c r="AP61" i="1"/>
  <c r="AN61" i="1"/>
  <c r="AK61" i="1"/>
  <c r="AD61" i="1"/>
  <c r="AF61" i="1" s="1"/>
  <c r="AH61" i="1" s="1"/>
  <c r="AL61" i="1" s="1"/>
  <c r="BE60" i="1"/>
  <c r="BC60" i="1"/>
  <c r="AS60" i="1"/>
  <c r="AP60" i="1"/>
  <c r="AN60" i="1"/>
  <c r="AK60" i="1"/>
  <c r="AD60" i="1"/>
  <c r="AF60" i="1" s="1"/>
  <c r="AH60" i="1" s="1"/>
  <c r="BE59" i="1"/>
  <c r="BC59" i="1"/>
  <c r="AS59" i="1"/>
  <c r="AP59" i="1"/>
  <c r="AN59" i="1"/>
  <c r="AK59" i="1"/>
  <c r="AD59" i="1"/>
  <c r="AF59" i="1" s="1"/>
  <c r="AH59" i="1" s="1"/>
  <c r="BE58" i="1"/>
  <c r="BC58" i="1"/>
  <c r="AS58" i="1"/>
  <c r="AP58" i="1"/>
  <c r="AN58" i="1"/>
  <c r="AK58" i="1"/>
  <c r="AD58" i="1"/>
  <c r="AF58" i="1" s="1"/>
  <c r="AH58" i="1" s="1"/>
  <c r="BE57" i="1"/>
  <c r="BC57" i="1"/>
  <c r="AS57" i="1"/>
  <c r="AP57" i="1"/>
  <c r="AN57" i="1"/>
  <c r="AK57" i="1"/>
  <c r="AD57" i="1"/>
  <c r="AF57" i="1" s="1"/>
  <c r="AH57" i="1" s="1"/>
  <c r="BE56" i="1"/>
  <c r="BC56" i="1"/>
  <c r="AS56" i="1"/>
  <c r="AP56" i="1"/>
  <c r="AN56" i="1"/>
  <c r="AK56" i="1"/>
  <c r="AD56" i="1"/>
  <c r="AF56" i="1" s="1"/>
  <c r="AH56" i="1" s="1"/>
  <c r="BE55" i="1"/>
  <c r="BC55" i="1"/>
  <c r="AS55" i="1"/>
  <c r="AP55" i="1"/>
  <c r="AN55" i="1"/>
  <c r="AK55" i="1"/>
  <c r="AD55" i="1"/>
  <c r="AF55" i="1" s="1"/>
  <c r="AH55" i="1" s="1"/>
  <c r="BE54" i="1"/>
  <c r="BC54" i="1"/>
  <c r="AS54" i="1"/>
  <c r="AP54" i="1"/>
  <c r="AN54" i="1"/>
  <c r="AK54" i="1"/>
  <c r="AD54" i="1"/>
  <c r="AF54" i="1" s="1"/>
  <c r="AH54" i="1" s="1"/>
  <c r="BE53" i="1"/>
  <c r="BC53" i="1"/>
  <c r="AS53" i="1"/>
  <c r="AP53" i="1"/>
  <c r="AN53" i="1"/>
  <c r="AK53" i="1"/>
  <c r="AD53" i="1"/>
  <c r="AF53" i="1" s="1"/>
  <c r="AH53" i="1" s="1"/>
  <c r="BE52" i="1"/>
  <c r="BC52" i="1"/>
  <c r="AS52" i="1"/>
  <c r="AP52" i="1"/>
  <c r="AN52" i="1"/>
  <c r="AK52" i="1"/>
  <c r="AD52" i="1"/>
  <c r="AF52" i="1" s="1"/>
  <c r="AH52" i="1" s="1"/>
  <c r="BE51" i="1"/>
  <c r="BC51" i="1"/>
  <c r="AS51" i="1"/>
  <c r="AP51" i="1"/>
  <c r="AN51" i="1"/>
  <c r="AK51" i="1"/>
  <c r="AL51" i="1" s="1"/>
  <c r="AD51" i="1"/>
  <c r="AF51" i="1" s="1"/>
  <c r="BE50" i="1"/>
  <c r="BC50" i="1"/>
  <c r="AS50" i="1"/>
  <c r="AP50" i="1"/>
  <c r="AN50" i="1"/>
  <c r="AK50" i="1"/>
  <c r="AL50" i="1" s="1"/>
  <c r="AD50" i="1"/>
  <c r="AF50" i="1" s="1"/>
  <c r="BE49" i="1"/>
  <c r="BC49" i="1"/>
  <c r="AS49" i="1"/>
  <c r="AP49" i="1"/>
  <c r="AN49" i="1"/>
  <c r="AK49" i="1"/>
  <c r="AL49" i="1" s="1"/>
  <c r="AD49" i="1"/>
  <c r="AF49" i="1" s="1"/>
  <c r="BE48" i="1"/>
  <c r="BC48" i="1"/>
  <c r="AS48" i="1"/>
  <c r="AP48" i="1"/>
  <c r="AN48" i="1"/>
  <c r="AK48" i="1"/>
  <c r="AL48" i="1" s="1"/>
  <c r="AD48" i="1"/>
  <c r="AF48" i="1" s="1"/>
  <c r="BC47" i="1"/>
  <c r="AS47" i="1"/>
  <c r="AP47" i="1"/>
  <c r="AN47" i="1"/>
  <c r="AK47" i="1"/>
  <c r="AD47" i="1"/>
  <c r="AF47" i="1" s="1"/>
  <c r="AH47" i="1" s="1"/>
  <c r="BE46" i="1"/>
  <c r="BC46" i="1"/>
  <c r="AS46" i="1"/>
  <c r="AP46" i="1"/>
  <c r="AN46" i="1"/>
  <c r="AK46" i="1"/>
  <c r="AD46" i="1"/>
  <c r="AF46" i="1" s="1"/>
  <c r="AH46" i="1" s="1"/>
  <c r="BE45" i="1"/>
  <c r="BC45" i="1"/>
  <c r="AS45" i="1"/>
  <c r="AP45" i="1"/>
  <c r="AN45" i="1"/>
  <c r="AK45" i="1"/>
  <c r="AD45" i="1"/>
  <c r="AF45" i="1" s="1"/>
  <c r="AH45" i="1" s="1"/>
  <c r="BE44" i="1"/>
  <c r="BC44" i="1"/>
  <c r="AS44" i="1"/>
  <c r="AP44" i="1"/>
  <c r="AN44" i="1"/>
  <c r="AK44" i="1"/>
  <c r="AD44" i="1"/>
  <c r="AF44" i="1" s="1"/>
  <c r="AH44" i="1" s="1"/>
  <c r="BE43" i="1"/>
  <c r="BC43" i="1"/>
  <c r="AS43" i="1"/>
  <c r="AP43" i="1"/>
  <c r="AN43" i="1"/>
  <c r="AK43" i="1"/>
  <c r="AD43" i="1"/>
  <c r="AF43" i="1" s="1"/>
  <c r="AH43" i="1" s="1"/>
  <c r="BE42" i="1"/>
  <c r="BC42" i="1"/>
  <c r="AS42" i="1"/>
  <c r="AP42" i="1"/>
  <c r="AN42" i="1"/>
  <c r="AK42" i="1"/>
  <c r="AD42" i="1"/>
  <c r="AF42" i="1" s="1"/>
  <c r="AH42" i="1" s="1"/>
  <c r="BE41" i="1"/>
  <c r="BC41" i="1"/>
  <c r="AS41" i="1"/>
  <c r="AP41" i="1"/>
  <c r="AN41" i="1"/>
  <c r="AK41" i="1"/>
  <c r="AD41" i="1"/>
  <c r="AF41" i="1" s="1"/>
  <c r="AH41" i="1" s="1"/>
  <c r="BE40" i="1"/>
  <c r="BC40" i="1"/>
  <c r="AS40" i="1"/>
  <c r="AP40" i="1"/>
  <c r="AN40" i="1"/>
  <c r="AK40" i="1"/>
  <c r="AD40" i="1"/>
  <c r="AF40" i="1" s="1"/>
  <c r="AH40" i="1" s="1"/>
  <c r="AL40" i="1" s="1"/>
  <c r="BE39" i="1"/>
  <c r="BC39" i="1"/>
  <c r="AS39" i="1"/>
  <c r="AP39" i="1"/>
  <c r="AN39" i="1"/>
  <c r="AK39" i="1"/>
  <c r="AD39" i="1"/>
  <c r="AF39" i="1" s="1"/>
  <c r="AH39" i="1" s="1"/>
  <c r="BE38" i="1"/>
  <c r="BC38" i="1"/>
  <c r="AS38" i="1"/>
  <c r="AP38" i="1"/>
  <c r="AN38" i="1"/>
  <c r="AT38" i="1" s="1"/>
  <c r="AK38" i="1"/>
  <c r="AD38" i="1"/>
  <c r="AF38" i="1" s="1"/>
  <c r="AH38" i="1" s="1"/>
  <c r="BE37" i="1"/>
  <c r="BC37" i="1"/>
  <c r="AS37" i="1"/>
  <c r="AP37" i="1"/>
  <c r="AN37" i="1"/>
  <c r="AK37" i="1"/>
  <c r="AD37" i="1"/>
  <c r="AF37" i="1" s="1"/>
  <c r="AH37" i="1" s="1"/>
  <c r="BE36" i="1"/>
  <c r="BC36" i="1"/>
  <c r="AS36" i="1"/>
  <c r="AP36" i="1"/>
  <c r="AN36" i="1"/>
  <c r="AK36" i="1"/>
  <c r="AD36" i="1"/>
  <c r="AF36" i="1" s="1"/>
  <c r="AH36" i="1" s="1"/>
  <c r="BE35" i="1"/>
  <c r="BC35" i="1"/>
  <c r="AS35" i="1"/>
  <c r="AP35" i="1"/>
  <c r="AN35" i="1"/>
  <c r="AK35" i="1"/>
  <c r="AD35" i="1"/>
  <c r="AF35" i="1" s="1"/>
  <c r="AH35" i="1" s="1"/>
  <c r="BE34" i="1"/>
  <c r="BC34" i="1"/>
  <c r="AS34" i="1"/>
  <c r="AP34" i="1"/>
  <c r="AN34" i="1"/>
  <c r="AK34" i="1"/>
  <c r="AD34" i="1"/>
  <c r="AF34" i="1" s="1"/>
  <c r="AH34" i="1" s="1"/>
  <c r="BE33" i="1"/>
  <c r="BC33" i="1"/>
  <c r="AS33" i="1"/>
  <c r="AP33" i="1"/>
  <c r="AN33" i="1"/>
  <c r="AK33" i="1"/>
  <c r="AD33" i="1"/>
  <c r="AF33" i="1" s="1"/>
  <c r="AH33" i="1" s="1"/>
  <c r="BE32" i="1"/>
  <c r="BC32" i="1"/>
  <c r="AS32" i="1"/>
  <c r="AP32" i="1"/>
  <c r="AN32" i="1"/>
  <c r="AK32" i="1"/>
  <c r="AD32" i="1"/>
  <c r="AF32" i="1" s="1"/>
  <c r="AH32" i="1" s="1"/>
  <c r="BE31" i="1"/>
  <c r="BC31" i="1"/>
  <c r="AS31" i="1"/>
  <c r="AP31" i="1"/>
  <c r="AN31" i="1"/>
  <c r="AK31" i="1"/>
  <c r="AD31" i="1"/>
  <c r="AF31" i="1" s="1"/>
  <c r="AH31" i="1" s="1"/>
  <c r="BE30" i="1"/>
  <c r="BC30" i="1"/>
  <c r="AS30" i="1"/>
  <c r="AP30" i="1"/>
  <c r="AN30" i="1"/>
  <c r="AK30" i="1"/>
  <c r="AD30" i="1"/>
  <c r="AF30" i="1" s="1"/>
  <c r="AH30" i="1" s="1"/>
  <c r="BE29" i="1"/>
  <c r="BC29" i="1"/>
  <c r="AS29" i="1"/>
  <c r="AP29" i="1"/>
  <c r="AN29" i="1"/>
  <c r="AK29" i="1"/>
  <c r="AD29" i="1"/>
  <c r="AF29" i="1" s="1"/>
  <c r="AH29" i="1" s="1"/>
  <c r="BE28" i="1"/>
  <c r="BC28" i="1"/>
  <c r="AS28" i="1"/>
  <c r="AP28" i="1"/>
  <c r="AN28" i="1"/>
  <c r="AK28" i="1"/>
  <c r="AD28" i="1"/>
  <c r="AF28" i="1" s="1"/>
  <c r="AH28" i="1" s="1"/>
  <c r="BE27" i="1"/>
  <c r="BC27" i="1"/>
  <c r="AS27" i="1"/>
  <c r="AP27" i="1"/>
  <c r="AN27" i="1"/>
  <c r="AK27" i="1"/>
  <c r="AD27" i="1"/>
  <c r="AF27" i="1" s="1"/>
  <c r="AH27" i="1" s="1"/>
  <c r="BE26" i="1"/>
  <c r="BC26" i="1"/>
  <c r="AS26" i="1"/>
  <c r="AP26" i="1"/>
  <c r="AN26" i="1"/>
  <c r="AK26" i="1"/>
  <c r="AD26" i="1"/>
  <c r="AF26" i="1" s="1"/>
  <c r="AH26" i="1" s="1"/>
  <c r="AL26" i="1" s="1"/>
  <c r="BE25" i="1"/>
  <c r="BC25" i="1"/>
  <c r="AS25" i="1"/>
  <c r="AP25" i="1"/>
  <c r="AN25" i="1"/>
  <c r="AK25" i="1"/>
  <c r="AD25" i="1"/>
  <c r="AF25" i="1" s="1"/>
  <c r="AH25" i="1" s="1"/>
  <c r="BE24" i="1"/>
  <c r="BC24" i="1"/>
  <c r="AS24" i="1"/>
  <c r="AP24" i="1"/>
  <c r="AN24" i="1"/>
  <c r="AK24" i="1"/>
  <c r="AD24" i="1"/>
  <c r="AF24" i="1" s="1"/>
  <c r="AH24" i="1" s="1"/>
  <c r="BE23" i="1"/>
  <c r="BC23" i="1"/>
  <c r="AS23" i="1"/>
  <c r="AP23" i="1"/>
  <c r="AN23" i="1"/>
  <c r="AK23" i="1"/>
  <c r="AD23" i="1"/>
  <c r="AF23" i="1" s="1"/>
  <c r="AH23" i="1" s="1"/>
  <c r="BE22" i="1"/>
  <c r="BC22" i="1"/>
  <c r="AS22" i="1"/>
  <c r="AP22" i="1"/>
  <c r="AN22" i="1"/>
  <c r="AK22" i="1"/>
  <c r="AD22" i="1"/>
  <c r="AF22" i="1" s="1"/>
  <c r="AH22" i="1" s="1"/>
  <c r="BE21" i="1"/>
  <c r="BC21" i="1"/>
  <c r="AS21" i="1"/>
  <c r="AP21" i="1"/>
  <c r="AN21" i="1"/>
  <c r="AK21" i="1"/>
  <c r="AL21" i="1" s="1"/>
  <c r="AD21" i="1"/>
  <c r="AF21" i="1" s="1"/>
  <c r="BE20" i="1"/>
  <c r="BC20" i="1"/>
  <c r="AS20" i="1"/>
  <c r="AP20" i="1"/>
  <c r="AN20" i="1"/>
  <c r="AK20" i="1"/>
  <c r="AL20" i="1" s="1"/>
  <c r="AD20" i="1"/>
  <c r="AF20" i="1" s="1"/>
  <c r="BE19" i="1"/>
  <c r="BC19" i="1"/>
  <c r="AS19" i="1"/>
  <c r="AP19" i="1"/>
  <c r="AN19" i="1"/>
  <c r="AK19" i="1"/>
  <c r="AL19" i="1" s="1"/>
  <c r="AD19" i="1"/>
  <c r="AF19" i="1" s="1"/>
  <c r="BC18" i="1"/>
  <c r="AS18" i="1"/>
  <c r="AP18" i="1"/>
  <c r="AN18" i="1"/>
  <c r="AK18" i="1"/>
  <c r="AD18" i="1"/>
  <c r="AF18" i="1" s="1"/>
  <c r="AH18" i="1" s="1"/>
  <c r="BE17" i="1"/>
  <c r="BC17" i="1"/>
  <c r="AS17" i="1"/>
  <c r="AP17" i="1"/>
  <c r="AN17" i="1"/>
  <c r="AT17" i="1" s="1"/>
  <c r="AK17" i="1"/>
  <c r="AD17" i="1"/>
  <c r="AF17" i="1" s="1"/>
  <c r="AH17" i="1" s="1"/>
  <c r="BE16" i="1"/>
  <c r="BC16" i="1"/>
  <c r="AS16" i="1"/>
  <c r="AP16" i="1"/>
  <c r="AN16" i="1"/>
  <c r="AK16" i="1"/>
  <c r="AD16" i="1"/>
  <c r="AF16" i="1" s="1"/>
  <c r="AH16" i="1" s="1"/>
  <c r="AL16" i="1" s="1"/>
  <c r="BE15" i="1"/>
  <c r="BC15" i="1"/>
  <c r="AS15" i="1"/>
  <c r="AP15" i="1"/>
  <c r="AN15" i="1"/>
  <c r="AK15" i="1"/>
  <c r="AD15" i="1"/>
  <c r="AF15" i="1" s="1"/>
  <c r="AH15" i="1" s="1"/>
  <c r="BE14" i="1"/>
  <c r="BC14" i="1"/>
  <c r="AS14" i="1"/>
  <c r="AP14" i="1"/>
  <c r="AN14" i="1"/>
  <c r="AK14" i="1"/>
  <c r="AD14" i="1"/>
  <c r="AF14" i="1" s="1"/>
  <c r="AH14" i="1" s="1"/>
  <c r="AL14" i="1" s="1"/>
  <c r="BE13" i="1"/>
  <c r="BC13" i="1"/>
  <c r="AS13" i="1"/>
  <c r="AP13" i="1"/>
  <c r="AN13" i="1"/>
  <c r="AK13" i="1"/>
  <c r="AD13" i="1"/>
  <c r="AF13" i="1" s="1"/>
  <c r="AH13" i="1" s="1"/>
  <c r="BE12" i="1"/>
  <c r="BC12" i="1"/>
  <c r="AS12" i="1"/>
  <c r="AP12" i="1"/>
  <c r="AN12" i="1"/>
  <c r="AK12" i="1"/>
  <c r="AD12" i="1"/>
  <c r="AF12" i="1" s="1"/>
  <c r="AH12" i="1" s="1"/>
  <c r="BE11" i="1"/>
  <c r="BC11" i="1"/>
  <c r="AS11" i="1"/>
  <c r="AP11" i="1"/>
  <c r="AN11" i="1"/>
  <c r="AK11" i="1"/>
  <c r="AD11" i="1"/>
  <c r="AF11" i="1" s="1"/>
  <c r="AH11" i="1" s="1"/>
  <c r="BE10" i="1"/>
  <c r="BC10" i="1"/>
  <c r="AS10" i="1"/>
  <c r="AP10" i="1"/>
  <c r="AN10" i="1"/>
  <c r="AK10" i="1"/>
  <c r="AD10" i="1"/>
  <c r="AF10" i="1" s="1"/>
  <c r="AH10" i="1" s="1"/>
  <c r="AL10" i="1" s="1"/>
  <c r="BE9" i="1"/>
  <c r="BC9" i="1"/>
  <c r="AS9" i="1"/>
  <c r="AP9" i="1"/>
  <c r="AN9" i="1"/>
  <c r="AT9" i="1" s="1"/>
  <c r="AK9" i="1"/>
  <c r="AD9" i="1"/>
  <c r="AF9" i="1" s="1"/>
  <c r="AH9" i="1" s="1"/>
  <c r="BE8" i="1"/>
  <c r="BC8" i="1"/>
  <c r="AS8" i="1"/>
  <c r="AP8" i="1"/>
  <c r="AN8" i="1"/>
  <c r="AK8" i="1"/>
  <c r="AD8" i="1"/>
  <c r="AF8" i="1" s="1"/>
  <c r="AH8" i="1" s="1"/>
  <c r="BE7" i="1"/>
  <c r="BC7" i="1"/>
  <c r="AS7" i="1"/>
  <c r="AP7" i="1"/>
  <c r="AN7" i="1"/>
  <c r="AK7" i="1"/>
  <c r="AD7" i="1"/>
  <c r="AF7" i="1" s="1"/>
  <c r="AH7" i="1" s="1"/>
  <c r="AL7" i="1" s="1"/>
  <c r="BE6" i="1"/>
  <c r="BC6" i="1"/>
  <c r="AS6" i="1"/>
  <c r="AP6" i="1"/>
  <c r="AN6" i="1"/>
  <c r="AK6" i="1"/>
  <c r="AD6" i="1"/>
  <c r="AF6" i="1" s="1"/>
  <c r="AH6" i="1" s="1"/>
  <c r="AL6" i="1" s="1"/>
  <c r="BE5" i="1"/>
  <c r="BC5" i="1"/>
  <c r="AS5" i="1"/>
  <c r="AP5" i="1"/>
  <c r="AN5" i="1"/>
  <c r="AK5" i="1"/>
  <c r="AD5" i="1"/>
  <c r="AF5" i="1" s="1"/>
  <c r="AH5" i="1" s="1"/>
  <c r="BE4" i="1"/>
  <c r="BC4" i="1"/>
  <c r="AS4" i="1"/>
  <c r="AP4" i="1"/>
  <c r="AN4" i="1"/>
  <c r="AK4" i="1"/>
  <c r="AD4" i="1"/>
  <c r="AF4" i="1" s="1"/>
  <c r="AH4" i="1" s="1"/>
  <c r="BE3" i="1"/>
  <c r="BC3" i="1"/>
  <c r="AS3" i="1"/>
  <c r="AP3" i="1"/>
  <c r="AN3" i="1"/>
  <c r="AK3" i="1"/>
  <c r="AD3" i="1"/>
  <c r="AF3" i="1" s="1"/>
  <c r="AH3" i="1" s="1"/>
  <c r="BE2" i="1"/>
  <c r="BD2" i="1"/>
  <c r="BC2" i="1"/>
  <c r="AY2" i="1"/>
  <c r="AS2" i="1"/>
  <c r="AP2" i="1"/>
  <c r="AN2" i="1"/>
  <c r="AK2" i="1"/>
  <c r="AD2" i="1"/>
  <c r="AF2" i="1" s="1"/>
  <c r="AH2" i="1" s="1"/>
  <c r="AL74" i="1" l="1"/>
  <c r="AL39" i="1"/>
  <c r="AL58" i="1"/>
  <c r="AL93" i="1"/>
  <c r="AT13" i="1"/>
  <c r="AL15" i="1"/>
  <c r="AL34" i="1"/>
  <c r="AL46" i="1"/>
  <c r="AL2" i="1"/>
  <c r="AT46" i="1"/>
  <c r="AU46" i="1" s="1"/>
  <c r="BB46" i="1" s="1"/>
  <c r="AL60" i="1"/>
  <c r="AT71" i="1"/>
  <c r="AU71" i="1" s="1"/>
  <c r="BB71" i="1" s="1"/>
  <c r="AL86" i="1"/>
  <c r="AL43" i="1"/>
  <c r="AL55" i="1"/>
  <c r="AL81" i="1"/>
  <c r="AT20" i="1"/>
  <c r="AU20" i="1" s="1"/>
  <c r="AV20" i="1" s="1"/>
  <c r="AL5" i="1"/>
  <c r="AL17" i="1"/>
  <c r="AU17" i="1" s="1"/>
  <c r="AV17" i="1" s="1"/>
  <c r="AL29" i="1"/>
  <c r="AL41" i="1"/>
  <c r="AT89" i="1"/>
  <c r="AU89" i="1" s="1"/>
  <c r="BB89" i="1" s="1"/>
  <c r="AL91" i="1"/>
  <c r="AT93" i="1"/>
  <c r="AU93" i="1" s="1"/>
  <c r="AT73" i="1"/>
  <c r="AU73" i="1" s="1"/>
  <c r="BB73" i="1" s="1"/>
  <c r="AL75" i="1"/>
  <c r="AL80" i="1"/>
  <c r="AT59" i="1"/>
  <c r="AT42" i="1"/>
  <c r="AL56" i="1"/>
  <c r="AT7" i="1"/>
  <c r="AU7" i="1" s="1"/>
  <c r="AV7" i="1" s="1"/>
  <c r="AT12" i="1"/>
  <c r="AT24" i="1"/>
  <c r="AT48" i="1"/>
  <c r="AU48" i="1" s="1"/>
  <c r="AT60" i="1"/>
  <c r="AU60" i="1" s="1"/>
  <c r="AL4" i="1"/>
  <c r="AL33" i="1"/>
  <c r="AT43" i="1"/>
  <c r="AL45" i="1"/>
  <c r="AL57" i="1"/>
  <c r="AT2" i="1"/>
  <c r="AT56" i="1"/>
  <c r="AT75" i="1"/>
  <c r="AT85" i="1"/>
  <c r="AT15" i="1"/>
  <c r="AU15" i="1" s="1"/>
  <c r="AT10" i="1"/>
  <c r="AU10" i="1" s="1"/>
  <c r="AL12" i="1"/>
  <c r="AT22" i="1"/>
  <c r="AL24" i="1"/>
  <c r="AL36" i="1"/>
  <c r="AL53" i="1"/>
  <c r="AT63" i="1"/>
  <c r="AL65" i="1"/>
  <c r="AL77" i="1"/>
  <c r="AL82" i="1"/>
  <c r="AT77" i="1"/>
  <c r="AT82" i="1"/>
  <c r="AT87" i="1"/>
  <c r="AT19" i="1"/>
  <c r="AU19" i="1" s="1"/>
  <c r="AL11" i="1"/>
  <c r="AT33" i="1"/>
  <c r="AU33" i="1" s="1"/>
  <c r="AL35" i="1"/>
  <c r="AT50" i="1"/>
  <c r="AU50" i="1" s="1"/>
  <c r="AT67" i="1"/>
  <c r="AU67" i="1" s="1"/>
  <c r="AT79" i="1"/>
  <c r="AT91" i="1"/>
  <c r="AL85" i="1"/>
  <c r="AT6" i="1"/>
  <c r="AU6" i="1" s="1"/>
  <c r="AL18" i="1"/>
  <c r="AT28" i="1"/>
  <c r="AL30" i="1"/>
  <c r="AT45" i="1"/>
  <c r="AL47" i="1"/>
  <c r="AT57" i="1"/>
  <c r="AL59" i="1"/>
  <c r="AT86" i="1"/>
  <c r="AL88" i="1"/>
  <c r="AT8" i="1"/>
  <c r="AT92" i="1"/>
  <c r="AL8" i="1"/>
  <c r="AU8" i="1" s="1"/>
  <c r="AT11" i="1"/>
  <c r="AL13" i="1"/>
  <c r="AU13" i="1" s="1"/>
  <c r="AT23" i="1"/>
  <c r="AL25" i="1"/>
  <c r="AT35" i="1"/>
  <c r="AL42" i="1"/>
  <c r="AL54" i="1"/>
  <c r="AL66" i="1"/>
  <c r="AT81" i="1"/>
  <c r="AL83" i="1"/>
  <c r="AT36" i="1"/>
  <c r="AL3" i="1"/>
  <c r="AL9" i="1"/>
  <c r="AU9" i="1" s="1"/>
  <c r="BB9" i="1" s="1"/>
  <c r="AL22" i="1"/>
  <c r="AT25" i="1"/>
  <c r="AL27" i="1"/>
  <c r="AL32" i="1"/>
  <c r="AL37" i="1"/>
  <c r="AT40" i="1"/>
  <c r="AU40" i="1" s="1"/>
  <c r="AT51" i="1"/>
  <c r="AU51" i="1" s="1"/>
  <c r="AT61" i="1"/>
  <c r="AU61" i="1" s="1"/>
  <c r="AL63" i="1"/>
  <c r="AT66" i="1"/>
  <c r="AT74" i="1"/>
  <c r="AU74" i="1" s="1"/>
  <c r="BB74" i="1" s="1"/>
  <c r="AT80" i="1"/>
  <c r="AU80" i="1" s="1"/>
  <c r="AT83" i="1"/>
  <c r="AT54" i="1"/>
  <c r="AT70" i="1"/>
  <c r="AU70" i="1" s="1"/>
  <c r="AV70" i="1" s="1"/>
  <c r="AT88" i="1"/>
  <c r="AT27" i="1"/>
  <c r="AT53" i="1"/>
  <c r="AT69" i="1"/>
  <c r="AU69" i="1" s="1"/>
  <c r="BB69" i="1" s="1"/>
  <c r="AT3" i="1"/>
  <c r="AT14" i="1"/>
  <c r="AU14" i="1" s="1"/>
  <c r="AL31" i="1"/>
  <c r="AT34" i="1"/>
  <c r="AU34" i="1" s="1"/>
  <c r="AV34" i="1" s="1"/>
  <c r="AT37" i="1"/>
  <c r="AL44" i="1"/>
  <c r="AL52" i="1"/>
  <c r="AT58" i="1"/>
  <c r="AT65" i="1"/>
  <c r="AT76" i="1"/>
  <c r="AU76" i="1" s="1"/>
  <c r="AV76" i="1" s="1"/>
  <c r="AL92" i="1"/>
  <c r="AT4" i="1"/>
  <c r="AT39" i="1"/>
  <c r="AU39" i="1" s="1"/>
  <c r="AT55" i="1"/>
  <c r="AL62" i="1"/>
  <c r="AT49" i="1"/>
  <c r="AU49" i="1" s="1"/>
  <c r="AV49" i="1" s="1"/>
  <c r="AT64" i="1"/>
  <c r="AT18" i="1"/>
  <c r="AT32" i="1"/>
  <c r="AT44" i="1"/>
  <c r="AT68" i="1"/>
  <c r="AU68" i="1" s="1"/>
  <c r="AT26" i="1"/>
  <c r="AU26" i="1" s="1"/>
  <c r="AV26" i="1" s="1"/>
  <c r="AT41" i="1"/>
  <c r="AT30" i="1"/>
  <c r="AL79" i="1"/>
  <c r="AT16" i="1"/>
  <c r="AU16" i="1" s="1"/>
  <c r="BB16" i="1" s="1"/>
  <c r="AT5" i="1"/>
  <c r="AT21" i="1"/>
  <c r="AU21" i="1" s="1"/>
  <c r="AL23" i="1"/>
  <c r="AL28" i="1"/>
  <c r="AT31" i="1"/>
  <c r="AL38" i="1"/>
  <c r="AU38" i="1" s="1"/>
  <c r="AT62" i="1"/>
  <c r="AL64" i="1"/>
  <c r="AT72" i="1"/>
  <c r="AU72" i="1" s="1"/>
  <c r="AT78" i="1"/>
  <c r="AT84" i="1"/>
  <c r="AU84" i="1" s="1"/>
  <c r="AK87" i="1"/>
  <c r="AL87" i="1" s="1"/>
  <c r="AT29" i="1"/>
  <c r="AT47" i="1"/>
  <c r="AL78" i="1"/>
  <c r="AT90" i="1"/>
  <c r="AU90" i="1" s="1"/>
  <c r="AT52" i="1"/>
  <c r="AU2" i="1" l="1"/>
  <c r="AU58" i="1"/>
  <c r="AV58" i="1" s="1"/>
  <c r="AU55" i="1"/>
  <c r="AU36" i="1"/>
  <c r="BB36" i="1" s="1"/>
  <c r="AU43" i="1"/>
  <c r="BB43" i="1" s="1"/>
  <c r="AU4" i="1"/>
  <c r="AV4" i="1" s="1"/>
  <c r="AU87" i="1"/>
  <c r="BB87" i="1" s="1"/>
  <c r="AU86" i="1"/>
  <c r="AV86" i="1" s="1"/>
  <c r="AU57" i="1"/>
  <c r="BB57" i="1" s="1"/>
  <c r="AU81" i="1"/>
  <c r="BB81" i="1" s="1"/>
  <c r="AU41" i="1"/>
  <c r="BB41" i="1" s="1"/>
  <c r="AU18" i="1"/>
  <c r="BB18" i="1" s="1"/>
  <c r="AU66" i="1"/>
  <c r="BB66" i="1" s="1"/>
  <c r="AU91" i="1"/>
  <c r="AV91" i="1" s="1"/>
  <c r="AU82" i="1"/>
  <c r="BB82" i="1" s="1"/>
  <c r="BB93" i="1"/>
  <c r="AV93" i="1"/>
  <c r="AU45" i="1"/>
  <c r="BB45" i="1" s="1"/>
  <c r="BB20" i="1"/>
  <c r="AU35" i="1"/>
  <c r="AV35" i="1" s="1"/>
  <c r="AU29" i="1"/>
  <c r="AV29" i="1" s="1"/>
  <c r="BB49" i="1"/>
  <c r="AU5" i="1"/>
  <c r="AV5" i="1" s="1"/>
  <c r="AU53" i="1"/>
  <c r="AV53" i="1" s="1"/>
  <c r="AV9" i="1"/>
  <c r="AU88" i="1"/>
  <c r="AV88" i="1" s="1"/>
  <c r="AU37" i="1"/>
  <c r="BB37" i="1" s="1"/>
  <c r="AV19" i="1"/>
  <c r="BB19" i="1"/>
  <c r="BB17" i="1"/>
  <c r="AU27" i="1"/>
  <c r="AU75" i="1"/>
  <c r="BB75" i="1" s="1"/>
  <c r="AU28" i="1"/>
  <c r="AV28" i="1" s="1"/>
  <c r="AU59" i="1"/>
  <c r="BB59" i="1" s="1"/>
  <c r="AU65" i="1"/>
  <c r="BB65" i="1" s="1"/>
  <c r="AU32" i="1"/>
  <c r="AV32" i="1" s="1"/>
  <c r="AU54" i="1"/>
  <c r="BB54" i="1" s="1"/>
  <c r="BB15" i="1"/>
  <c r="AV15" i="1"/>
  <c r="BB60" i="1"/>
  <c r="AV60" i="1"/>
  <c r="BB48" i="1"/>
  <c r="AV48" i="1"/>
  <c r="BB50" i="1"/>
  <c r="AV50" i="1"/>
  <c r="AV2" i="1"/>
  <c r="BB2" i="1"/>
  <c r="AU23" i="1"/>
  <c r="BB23" i="1" s="1"/>
  <c r="AU56" i="1"/>
  <c r="BB56" i="1" s="1"/>
  <c r="AU83" i="1"/>
  <c r="BB83" i="1" s="1"/>
  <c r="AU24" i="1"/>
  <c r="AV24" i="1" s="1"/>
  <c r="AU42" i="1"/>
  <c r="BB42" i="1" s="1"/>
  <c r="AU78" i="1"/>
  <c r="BB78" i="1" s="1"/>
  <c r="BB70" i="1"/>
  <c r="AV89" i="1"/>
  <c r="AU92" i="1"/>
  <c r="BB92" i="1" s="1"/>
  <c r="AV46" i="1"/>
  <c r="AU63" i="1"/>
  <c r="AV63" i="1" s="1"/>
  <c r="AU12" i="1"/>
  <c r="AV12" i="1" s="1"/>
  <c r="AU47" i="1"/>
  <c r="AV47" i="1" s="1"/>
  <c r="AU30" i="1"/>
  <c r="BB30" i="1" s="1"/>
  <c r="AU25" i="1"/>
  <c r="BB25" i="1" s="1"/>
  <c r="BB6" i="1"/>
  <c r="AV6" i="1"/>
  <c r="AV10" i="1"/>
  <c r="BB10" i="1"/>
  <c r="BB38" i="1"/>
  <c r="AV38" i="1"/>
  <c r="AV36" i="1"/>
  <c r="AV13" i="1"/>
  <c r="BB13" i="1"/>
  <c r="BB8" i="1"/>
  <c r="AV8" i="1"/>
  <c r="BB33" i="1"/>
  <c r="AV33" i="1"/>
  <c r="AV14" i="1"/>
  <c r="BB14" i="1"/>
  <c r="AU22" i="1"/>
  <c r="BB76" i="1"/>
  <c r="AU3" i="1"/>
  <c r="AV3" i="1" s="1"/>
  <c r="AU11" i="1"/>
  <c r="AV73" i="1"/>
  <c r="AU85" i="1"/>
  <c r="AU77" i="1"/>
  <c r="AV69" i="1"/>
  <c r="BB7" i="1"/>
  <c r="AU79" i="1"/>
  <c r="AV21" i="1"/>
  <c r="BB21" i="1"/>
  <c r="BB68" i="1"/>
  <c r="AV68" i="1"/>
  <c r="BB40" i="1"/>
  <c r="AV40" i="1"/>
  <c r="BB80" i="1"/>
  <c r="AV80" i="1"/>
  <c r="BB84" i="1"/>
  <c r="AV84" i="1"/>
  <c r="BB61" i="1"/>
  <c r="AV61" i="1"/>
  <c r="AV39" i="1"/>
  <c r="BB39" i="1"/>
  <c r="AU44" i="1"/>
  <c r="AV74" i="1"/>
  <c r="AU31" i="1"/>
  <c r="AU52" i="1"/>
  <c r="BB52" i="1" s="1"/>
  <c r="BB26" i="1"/>
  <c r="AV67" i="1"/>
  <c r="BB67" i="1"/>
  <c r="AV16" i="1"/>
  <c r="AU64" i="1"/>
  <c r="BB34" i="1"/>
  <c r="BB58" i="1"/>
  <c r="AV71" i="1"/>
  <c r="AU62" i="1"/>
  <c r="BB90" i="1"/>
  <c r="AV90" i="1"/>
  <c r="BB72" i="1"/>
  <c r="AV72" i="1"/>
  <c r="AV51" i="1"/>
  <c r="BB51" i="1"/>
  <c r="BB55" i="1"/>
  <c r="AV55" i="1"/>
  <c r="AV87" i="1" l="1"/>
  <c r="AV43" i="1"/>
  <c r="BB4" i="1"/>
  <c r="AV81" i="1"/>
  <c r="BB29" i="1"/>
  <c r="AV18" i="1"/>
  <c r="AV41" i="1"/>
  <c r="BB86" i="1"/>
  <c r="AV57" i="1"/>
  <c r="AV75" i="1"/>
  <c r="BB5" i="1"/>
  <c r="AV37" i="1"/>
  <c r="BB91" i="1"/>
  <c r="BB24" i="1"/>
  <c r="AV65" i="1"/>
  <c r="AV82" i="1"/>
  <c r="AV66" i="1"/>
  <c r="BB35" i="1"/>
  <c r="AV30" i="1"/>
  <c r="AV45" i="1"/>
  <c r="BB47" i="1"/>
  <c r="AV54" i="1"/>
  <c r="AV25" i="1"/>
  <c r="BB32" i="1"/>
  <c r="BB28" i="1"/>
  <c r="BB88" i="1"/>
  <c r="AV52" i="1"/>
  <c r="BB3" i="1"/>
  <c r="BB53" i="1"/>
  <c r="AV59" i="1"/>
  <c r="AV83" i="1"/>
  <c r="BB63" i="1"/>
  <c r="AV27" i="1"/>
  <c r="BB27" i="1"/>
  <c r="BB12" i="1"/>
  <c r="AV23" i="1"/>
  <c r="AV92" i="1"/>
  <c r="AV56" i="1"/>
  <c r="AV78" i="1"/>
  <c r="AV42" i="1"/>
  <c r="AV79" i="1"/>
  <c r="BB79" i="1"/>
  <c r="BB11" i="1"/>
  <c r="AV11" i="1"/>
  <c r="BB77" i="1"/>
  <c r="AV77" i="1"/>
  <c r="BB22" i="1"/>
  <c r="AV22" i="1"/>
  <c r="BB85" i="1"/>
  <c r="AV85" i="1"/>
  <c r="BB31" i="1"/>
  <c r="AV31" i="1"/>
  <c r="BB62" i="1"/>
  <c r="AV62" i="1"/>
  <c r="BB64" i="1"/>
  <c r="AV64" i="1"/>
  <c r="BB44" i="1"/>
  <c r="AV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BAC86C71-66E8-4568-9BE2-046C372FC3B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23085A1C-7641-4E45-B5A6-CC6DAA3F261F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588098DA-D9F2-4FAA-9B23-71345F536E8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7A387484-09A8-4DCE-BA2A-C420847CA67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E767D1E-A1A5-44A6-A6D3-C4FC741A4AA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584B66D9-03EF-455F-B133-9DBE72510C25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18E489CE-6933-4615-A519-26654E812F5D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C9C004A2-A2CB-4423-B58A-CB97D0ADF03F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C0E0572C-C738-49D9-99E5-14514E3AAFC6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D3273295-9206-4852-8D2F-E550BD269B87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4A2248C-884A-4F6A-A1F8-6D4B09B047C9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9F0E344B-75A5-4682-8F07-993F9E88F77D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687EF677-53FB-4B8E-9235-36A5A3D1133D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A8FD7833-5567-45D6-93D9-BD83736B06A2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261514D5-6B2B-451B-929D-E1E681D55F62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F9988BC7-BBB6-41BD-A8C1-3CE9FA346868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<sst xmlns="http://schemas.openxmlformats.org/spreadsheetml/2006/main" count="1228" uniqueCount="346">
  <si>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</si>
  <si>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</si>
  <si>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</si>
  <si>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</si>
  <si>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</si>
  <si>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</si>
  <si>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</si>
  <si>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</si>
  <si>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</si>
  <si>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</si>
  <si>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</si>
  <si>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</si>
  <si>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</si>
  <si>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</si>
  <si>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</si>
  <si>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</si>
  <si>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</si>
  <si>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</si>
  <si>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</si>
  <si>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</si>
  <si>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</si>
  <si>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</si>
  <si>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</si>
  <si>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</si>
  <si>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</si>
  <si>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</si>
  <si>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</si>
  <si>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</si>
  <si>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</si>
  <si>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</si>
  <si>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</si>
  <si>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</si>
  <si>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</si>
  <si>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</si>
  <si>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</si>
  <si>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</si>
  <si>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</si>
  <si>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</si>
  <si>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</si>
  <si>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</si>
  <si>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</si>
  <si>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</si>
  <si>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</si>
  <si>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</si>
  <si>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</si>
  <si>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</si>
  <si>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</si>
  <si>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</si>
  <si>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</si>
  <si>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</si>
  <si>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</si>
  <si>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</si>
  <si>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</si>
  <si>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</si>
  <si>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</si>
  <si>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</si>
  <si>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</si>
  <si>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</si>
  <si>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</si>
  <si>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</si>
  <si>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</si>
  <si>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</si>
  <si>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  <phoneticPr fontId="2" type="noConversion"/>
  </si>
  <si>
    <t>Laura Ashley 5%</t>
  </si>
  <si>
    <t>Bath Accessories</t>
  </si>
  <si>
    <t>Cassidy</t>
  </si>
  <si>
    <t>Glass  Lotion Dispenser,plastic  chromed  pump head</t>
    <phoneticPr fontId="2" type="noConversion"/>
  </si>
  <si>
    <t>glass</t>
  </si>
  <si>
    <t>2.9x2.9x7.8"(7.5x7.5x20cm)</t>
  </si>
  <si>
    <t>Sage/Pink multi</t>
    <phoneticPr fontId="11" type="noConversion"/>
  </si>
  <si>
    <t>LA71-0288</t>
  </si>
  <si>
    <t>Piece</t>
  </si>
  <si>
    <t>Normal</t>
  </si>
  <si>
    <t xml:space="preserve"> 2 pcs LP+1pc TBH+1 pc TUM+1 pc SD+1pc CJ+1pc Tray mix into master carton</t>
  </si>
  <si>
    <t>8424.89.9000</t>
    <phoneticPr fontId="0" type="noConversion"/>
  </si>
  <si>
    <t>Yantian</t>
  </si>
  <si>
    <t>China</t>
  </si>
  <si>
    <t>A</t>
    <phoneticPr fontId="11" type="noConversion"/>
  </si>
  <si>
    <t xml:space="preserve">Glass Toothbrush holder </t>
  </si>
  <si>
    <t xml:space="preserve"> 3.6x2.4x4.2"(9.3x6.2x10.7cm)</t>
  </si>
  <si>
    <t>LA71-0289</t>
  </si>
  <si>
    <t>7013.99.8090</t>
  </si>
  <si>
    <t>Glass Tumbler</t>
  </si>
  <si>
    <t>3.1x3.1x4.2"(7.9x7.9x10.8cm)</t>
  </si>
  <si>
    <t>LA71-0290</t>
  </si>
  <si>
    <t>7013.99.5010</t>
  </si>
  <si>
    <t>Glass Soap dish</t>
  </si>
  <si>
    <t>5.4x4x1"</t>
  </si>
  <si>
    <t>LA71-0291</t>
  </si>
  <si>
    <t>Glass Cotton jar,chromed iron cover</t>
    <phoneticPr fontId="2" type="noConversion"/>
  </si>
  <si>
    <t>3.9x3.9x4.2"(10.1x10.1x10.7cm)</t>
  </si>
  <si>
    <t>LA71-0292</t>
  </si>
  <si>
    <t>Glass Tray</t>
  </si>
  <si>
    <t>9.1x5.1x1.2"(23.3x13.1x3.2cm)</t>
  </si>
  <si>
    <t>LA71-0293</t>
  </si>
  <si>
    <t xml:space="preserve">Nora
</t>
  </si>
  <si>
    <t>Ceramic Lotion Pump</t>
    <phoneticPr fontId="2" type="noConversion"/>
  </si>
  <si>
    <t>Lotion Pump</t>
    <phoneticPr fontId="2" type="noConversion"/>
  </si>
  <si>
    <t>ceramic</t>
  </si>
  <si>
    <t>3.1x3.1x5.8</t>
  </si>
  <si>
    <t>Blue/Yellow multi</t>
    <phoneticPr fontId="11" type="noConversion"/>
  </si>
  <si>
    <t>LA71-0294</t>
    <phoneticPr fontId="2" type="noConversion"/>
  </si>
  <si>
    <r>
      <t>2 pcs LP+1 pc TBH+1 pc TUM+1 pc SD+1pc CJ+1pc Tray+1pc WB+1pc BB+1pc Towel Bar+12pcs Hook+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毛巾架入保利龙装一个内盒）</t>
    </r>
  </si>
  <si>
    <t>8424.89.9000</t>
  </si>
  <si>
    <t>Ceramic Toothbrush holder</t>
  </si>
  <si>
    <t>Toothbrush holder</t>
  </si>
  <si>
    <t>4.25x2.65x4.35</t>
  </si>
  <si>
    <t>LA71-0295</t>
  </si>
  <si>
    <t>6912.00.5000</t>
  </si>
  <si>
    <t>Ceramic Tumbler</t>
  </si>
  <si>
    <t>Tumbler</t>
  </si>
  <si>
    <t>3.1x3.1x4.36</t>
  </si>
  <si>
    <t>LA71-0296</t>
  </si>
  <si>
    <t>Ceramic Soap dish</t>
  </si>
  <si>
    <t>Soap dish</t>
  </si>
  <si>
    <t>5.5x4x1</t>
  </si>
  <si>
    <t>LA71-0297</t>
  </si>
  <si>
    <t>Ceramic Cotton jar</t>
  </si>
  <si>
    <t>Cotton jar</t>
  </si>
  <si>
    <t>4x4x4.55</t>
  </si>
  <si>
    <t>LA71-0298</t>
  </si>
  <si>
    <t>Ceramic Tray</t>
  </si>
  <si>
    <t>Tray</t>
  </si>
  <si>
    <t>9.5x5.5x1</t>
  </si>
  <si>
    <t>LA71-0299</t>
  </si>
  <si>
    <t>Ceramic Wastebasket</t>
  </si>
  <si>
    <t>Wastebasket</t>
  </si>
  <si>
    <t>7.9x7.9x10</t>
  </si>
  <si>
    <t>LA71-0300</t>
  </si>
  <si>
    <t>Ceramic Toilet brush holder</t>
  </si>
  <si>
    <t>Toilet brush holder</t>
  </si>
  <si>
    <t>4.1x4.1x10</t>
  </si>
  <si>
    <t>LA71-0301</t>
  </si>
  <si>
    <t>Ceramic Towel Bar</t>
  </si>
  <si>
    <t>Towel Bar</t>
  </si>
  <si>
    <t>4.1x4.1x12</t>
  </si>
  <si>
    <t>LA71-0302</t>
  </si>
  <si>
    <r>
      <rPr>
        <sz val="11"/>
        <color rgb="FFFF0000"/>
        <rFont val="Calibri"/>
        <family val="2"/>
      </rPr>
      <t>Resin</t>
    </r>
    <r>
      <rPr>
        <sz val="11"/>
        <rFont val="Calibri"/>
        <family val="2"/>
      </rPr>
      <t xml:space="preserve"> hooks</t>
    </r>
  </si>
  <si>
    <t>hook</t>
  </si>
  <si>
    <t>Resin</t>
  </si>
  <si>
    <t>1.45x1.45</t>
  </si>
  <si>
    <t>painted</t>
  </si>
  <si>
    <t>LA71-0303</t>
  </si>
  <si>
    <t>Natori</t>
  </si>
  <si>
    <t>Natori 7%</t>
  </si>
  <si>
    <t xml:space="preserve">Ayna
</t>
  </si>
  <si>
    <t>Resin Lotion Pump( chrome pump)</t>
    <phoneticPr fontId="2" type="noConversion"/>
  </si>
  <si>
    <t>Resin Lotion Pump</t>
    <phoneticPr fontId="2" type="noConversion"/>
  </si>
  <si>
    <r>
      <rPr>
        <sz val="11"/>
        <color rgb="FFFF0000"/>
        <rFont val="Calibri"/>
        <family val="2"/>
      </rPr>
      <t xml:space="preserve">Resin </t>
    </r>
    <r>
      <rPr>
        <sz val="11"/>
        <rFont val="Calibri"/>
        <family val="2"/>
      </rPr>
      <t>hand paint /matte +embossed</t>
    </r>
  </si>
  <si>
    <t>3x3x8.15"</t>
  </si>
  <si>
    <t>Beige</t>
    <phoneticPr fontId="11" type="noConversion"/>
  </si>
  <si>
    <t>NA71-3374</t>
  </si>
  <si>
    <r>
      <t xml:space="preserve">2 pcs LP+1 pc TBH+1 pc TUM+1 pc SD+1pc CJ+1pc Tray +1pc 2org+ 1pc TC+1pc WB+1pc BB  </t>
    </r>
    <r>
      <rPr>
        <sz val="11"/>
        <color rgb="FFFF0000"/>
        <rFont val="Calibri"/>
        <family val="2"/>
      </rPr>
      <t>11pcs</t>
    </r>
    <r>
      <rPr>
        <sz val="11"/>
        <rFont val="宋体"/>
        <family val="3"/>
        <charset val="134"/>
      </rPr>
      <t>混装入外箱</t>
    </r>
  </si>
  <si>
    <t>Yantian,China</t>
  </si>
  <si>
    <t>C</t>
    <phoneticPr fontId="11" type="noConversion"/>
  </si>
  <si>
    <t>Resin Toothbrush holder</t>
  </si>
  <si>
    <t>4.25x2.36x4.45"</t>
  </si>
  <si>
    <t>NA71-3375</t>
  </si>
  <si>
    <t xml:space="preserve">3924.10.4000 </t>
  </si>
  <si>
    <t>Resin Tumbler</t>
  </si>
  <si>
    <t>3x3x4.45"</t>
  </si>
  <si>
    <t>NA71-3376</t>
  </si>
  <si>
    <t>Resin Soap dish</t>
  </si>
  <si>
    <t>5.5x3.94x1"</t>
  </si>
  <si>
    <t>NA71-3377</t>
  </si>
  <si>
    <t>Resin Cotton jar</t>
  </si>
  <si>
    <t>3.94x3.94x4.8"</t>
  </si>
  <si>
    <t>NA71-3378</t>
  </si>
  <si>
    <t>Resin Tray</t>
  </si>
  <si>
    <t>10x5.5x1"</t>
  </si>
  <si>
    <t>NA71-3379</t>
  </si>
  <si>
    <t>Resin 2 hole organizer</t>
  </si>
  <si>
    <t>5.9x3.07x3.94"</t>
  </si>
  <si>
    <t>NA71-3380</t>
  </si>
  <si>
    <t>Resin Tissue cover</t>
  </si>
  <si>
    <t>5.75x5.75x5.9"</t>
  </si>
  <si>
    <t>NA71-3381</t>
  </si>
  <si>
    <t>Resin Wastebasket</t>
  </si>
  <si>
    <t>8x8x10"</t>
  </si>
  <si>
    <t>NA71-3382</t>
  </si>
  <si>
    <t>Resin Toilet Brush</t>
  </si>
  <si>
    <t>3.86x3.86x14.7"</t>
  </si>
  <si>
    <t>NA71-3383</t>
  </si>
  <si>
    <t xml:space="preserve">Cece
</t>
    <phoneticPr fontId="2" type="noConversion"/>
  </si>
  <si>
    <t>Ceramic  Lotion Pump</t>
    <phoneticPr fontId="2" type="noConversion"/>
  </si>
  <si>
    <t>Lotion Pump</t>
  </si>
  <si>
    <t>3.06x3.06x5.8</t>
  </si>
  <si>
    <t>blue</t>
  </si>
  <si>
    <r>
      <t>2 pcs LP+1 pc TBH+1 pc TUM+1 pc SD+1pc CJ+1pc Tray+1pc TC+1pc WB+1pc BB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（垃圾桶入保利龙装一个内盒）</t>
    </r>
  </si>
  <si>
    <t>B</t>
    <phoneticPr fontId="11" type="noConversion"/>
  </si>
  <si>
    <t>4.3x2.25x4</t>
  </si>
  <si>
    <t>3.06x3.06x4.3</t>
  </si>
  <si>
    <t>LA71-0305</t>
  </si>
  <si>
    <t>5.3x3.94x0.75</t>
  </si>
  <si>
    <t>LA71-0306</t>
  </si>
  <si>
    <t>4.3x4.3x3.94x4.72</t>
  </si>
  <si>
    <t>LA71-0307</t>
  </si>
  <si>
    <t>LA71-0308</t>
  </si>
  <si>
    <t>Ceramic Tissue cover</t>
  </si>
  <si>
    <t>Tissue cover</t>
  </si>
  <si>
    <t>5.9x5.9x5.9</t>
  </si>
  <si>
    <t>LA71-0309</t>
  </si>
  <si>
    <t>8x8x10</t>
  </si>
  <si>
    <t>LA71-0310</t>
  </si>
  <si>
    <t>LA71-0311</t>
  </si>
  <si>
    <t>Martha Stewart</t>
    <phoneticPr fontId="2" type="noConversion"/>
  </si>
  <si>
    <t>Martha Stewart (Bath) 5%</t>
  </si>
  <si>
    <t>Lattice</t>
    <phoneticPr fontId="11" type="noConversion"/>
  </si>
  <si>
    <t>Ceramic Lotion Pump</t>
    <phoneticPr fontId="11" type="noConversion"/>
  </si>
  <si>
    <t>3.2x3.2x5.8</t>
  </si>
  <si>
    <t>beige</t>
  </si>
  <si>
    <t>MT71-0719</t>
  </si>
  <si>
    <r>
      <t>2 pcs LP+1 pc TBH+1 pc TUM+1 pc SD+1pc Tray+1pc TC+1pc WB+1pc BB+1pc Towel Bar+1pc Mirror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镜架入保利龙装一个内盒）</t>
    </r>
  </si>
  <si>
    <t>4.35x2.6x4.35</t>
  </si>
  <si>
    <t>MT71-0720</t>
  </si>
  <si>
    <t>3.2x3.2x4.35</t>
  </si>
  <si>
    <t>MT71-0721</t>
  </si>
  <si>
    <t>5.4x3.78x1.18</t>
  </si>
  <si>
    <t>MT71-0722</t>
  </si>
  <si>
    <t>9.5x5.5x1.1</t>
  </si>
  <si>
    <t>MT71-0723</t>
  </si>
  <si>
    <t>6x6x5.92</t>
  </si>
  <si>
    <t>MT71-0724</t>
  </si>
  <si>
    <t>MT71-0725</t>
  </si>
  <si>
    <t>4x4x10</t>
  </si>
  <si>
    <t>MT71-0726</t>
  </si>
  <si>
    <t>4x4x12</t>
  </si>
  <si>
    <t>MT71-0727</t>
  </si>
  <si>
    <t>Ceramic  Mirror</t>
  </si>
  <si>
    <t>Mirror</t>
  </si>
  <si>
    <t>6x6x10.5</t>
  </si>
  <si>
    <t>MT71-0728</t>
  </si>
  <si>
    <t>Taylor</t>
  </si>
  <si>
    <t>Stoneware/reactive glaze+embossed</t>
  </si>
  <si>
    <t>3x3x7.95"</t>
  </si>
  <si>
    <t>Ivory</t>
  </si>
  <si>
    <t>MT71-0729</t>
    <phoneticPr fontId="2" type="noConversion"/>
  </si>
  <si>
    <r>
      <t xml:space="preserve">2 pcs LP+1 pcs TBH+1 pc TUM+1 pc SD+1pc CJ+1pc Tray+1pc 2 Org+1pc TC+1pc WB+1 pc BB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</si>
  <si>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E</t>
    <phoneticPr fontId="11" type="noConversion"/>
  </si>
  <si>
    <t>MT71-0730</t>
  </si>
  <si>
    <t>MT71-0731</t>
  </si>
  <si>
    <t>MT71-0732</t>
  </si>
  <si>
    <t>MT71-0733</t>
  </si>
  <si>
    <t>MT71-0734</t>
  </si>
  <si>
    <t>Ceramic 2 Hole Organizer</t>
  </si>
  <si>
    <t>2 Hole Organizer</t>
  </si>
  <si>
    <t>MT71-0735</t>
  </si>
  <si>
    <t>MT71-0736</t>
  </si>
  <si>
    <t>MT71-0737</t>
  </si>
  <si>
    <t>Ceramic Toilet Brush</t>
  </si>
  <si>
    <t>Toilet Brush</t>
  </si>
  <si>
    <t>3.94x3.94x15.55"</t>
  </si>
  <si>
    <t>MT71-0738</t>
  </si>
  <si>
    <t>Pedro</t>
  </si>
  <si>
    <t>Resin Lotion Pump</t>
    <phoneticPr fontId="11" type="noConversion"/>
  </si>
  <si>
    <t>3.5x2.16x7.8"</t>
  </si>
  <si>
    <t>Black</t>
  </si>
  <si>
    <t>NA71-3384</t>
    <phoneticPr fontId="2" type="noConversion"/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</si>
  <si>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</si>
  <si>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4.5x2.36x4.45"</t>
  </si>
  <si>
    <t>NA71-3385</t>
  </si>
  <si>
    <r>
      <t>2 pcs LP+1 pc TBH+1 pc TUM+1 pc SD+1pc CJ+1pc Tray+ 1pc WB+1pc BB+1pc Towel Holder +1pc Brush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 xml:space="preserve"> </t>
    </r>
  </si>
  <si>
    <t>2.76x2.76x4.45"</t>
  </si>
  <si>
    <t>NA71-3386</t>
  </si>
  <si>
    <t>5.5x3.75x1"</t>
  </si>
  <si>
    <t>NA71-3387</t>
  </si>
  <si>
    <t>3.54x3.45x4.13"</t>
  </si>
  <si>
    <t>NA71-3388</t>
  </si>
  <si>
    <t>NA71-3389</t>
  </si>
  <si>
    <t>Resin 2 hole Organizer</t>
  </si>
  <si>
    <t>2 hole Organizer</t>
  </si>
  <si>
    <t>NA71-3390</t>
  </si>
  <si>
    <t>Resin Tissue Cover</t>
  </si>
  <si>
    <t>Tissue Cover</t>
  </si>
  <si>
    <t>NA71-3391</t>
  </si>
  <si>
    <t>Resin Brush holder</t>
  </si>
  <si>
    <t>Brush holder</t>
  </si>
  <si>
    <t>3.86x3.86x15"</t>
  </si>
  <si>
    <t>NA71-3392</t>
  </si>
  <si>
    <t>7.5x7.5x10"</t>
  </si>
  <si>
    <t>NA71-3393</t>
  </si>
  <si>
    <t>N. Natori</t>
    <phoneticPr fontId="11" type="noConversion"/>
  </si>
  <si>
    <t>N Natori 5%</t>
  </si>
  <si>
    <t>Nathan</t>
    <phoneticPr fontId="11" type="noConversion"/>
  </si>
  <si>
    <t>resin+hand painted</t>
  </si>
  <si>
    <t>3x3x8.32"</t>
  </si>
  <si>
    <t xml:space="preserve">matte black </t>
    <phoneticPr fontId="11" type="noConversion"/>
  </si>
  <si>
    <t>NN71-0332</t>
  </si>
  <si>
    <r>
      <t>2 pcs LP+1 pcs TBH+1 pc TUM+1 pc SD+1pc CJ+1pc Tray+1pc TC+1pc WB+1pc Towel+1pc BBH+1pc 2ORG,</t>
    </r>
    <r>
      <rPr>
        <sz val="11"/>
        <rFont val="宋体"/>
        <family val="3"/>
        <charset val="134"/>
      </rPr>
      <t>混装入外箱</t>
    </r>
  </si>
  <si>
    <t>D</t>
    <phoneticPr fontId="11" type="noConversion"/>
  </si>
  <si>
    <t>NN71-0333</t>
  </si>
  <si>
    <t>NN71-0334</t>
  </si>
  <si>
    <t>3.94x3.94x*4.135"</t>
  </si>
  <si>
    <t>NN71-0335</t>
  </si>
  <si>
    <t>NN71-0336</t>
  </si>
  <si>
    <t>NN71-0337</t>
  </si>
  <si>
    <t>NN71-0338</t>
  </si>
  <si>
    <t>3.86x3.86x15.1"</t>
  </si>
  <si>
    <t>NN71-0339</t>
  </si>
  <si>
    <t>NN71-0340</t>
  </si>
  <si>
    <t>NN71-0341</t>
  </si>
  <si>
    <t xml:space="preserve"> Teardrop
</t>
  </si>
  <si>
    <t>3.6x2.8x7.5"(9.2x7.2x19.2cm)</t>
  </si>
  <si>
    <r>
      <t>Glass Toothbrush holder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iron cover </t>
    </r>
  </si>
  <si>
    <t>3x3x4.1"</t>
  </si>
  <si>
    <t>LA71-0314</t>
  </si>
  <si>
    <t>4.9x4.9x1.5"</t>
  </si>
  <si>
    <t>LA71-0315</t>
  </si>
  <si>
    <t xml:space="preserve">Glass Cotton jar </t>
  </si>
  <si>
    <t xml:space="preserve">3.9x3.9x6.1“ </t>
  </si>
  <si>
    <t>LA71-0316</t>
  </si>
  <si>
    <t>9x5.1x1.3"</t>
  </si>
  <si>
    <t>LA71-0317</t>
  </si>
  <si>
    <t xml:space="preserve"> Kaitlyn</t>
    <phoneticPr fontId="11" type="noConversion"/>
  </si>
  <si>
    <t>3.4x2.5x5.7</t>
  </si>
  <si>
    <t>cream</t>
  </si>
  <si>
    <t>MT71-0739</t>
    <phoneticPr fontId="2" type="noConversion"/>
  </si>
  <si>
    <r>
      <t>2 pcs LP+1 pc TBH+1 pc TUM+1 pc SD+1pc CJ+1pc Tray+1pc TC+1pc WB+1pc BB+1pc 2ORG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（垃圾桶入保利龙装一个内盒）</t>
    </r>
  </si>
  <si>
    <t>4.3x2.65x4.3</t>
  </si>
  <si>
    <t>MT71-0740</t>
  </si>
  <si>
    <t>2.9x2.9x3.2</t>
  </si>
  <si>
    <t>MT71-0741</t>
  </si>
  <si>
    <t>5.4x4x1.1</t>
  </si>
  <si>
    <t>MT71-0742</t>
  </si>
  <si>
    <t>4x4x4.6</t>
  </si>
  <si>
    <t>MT71-0743</t>
  </si>
  <si>
    <t>MT71-0744</t>
  </si>
  <si>
    <t>6.1x6.1x6</t>
  </si>
  <si>
    <t>MT71-0745</t>
  </si>
  <si>
    <t>MT71-0746</t>
  </si>
  <si>
    <t>MT71-0747</t>
  </si>
  <si>
    <t>Ceramic 2 organiser</t>
  </si>
  <si>
    <t>2 organiser</t>
  </si>
  <si>
    <t>MT71-0748</t>
    <phoneticPr fontId="2" type="noConversion"/>
  </si>
  <si>
    <t>Ceramic Mirror</t>
  </si>
  <si>
    <t>6.6x6.6x10</t>
  </si>
  <si>
    <t>MT71-0749</t>
    <phoneticPr fontId="2" type="noConversion"/>
  </si>
  <si>
    <t>Glass  Lotion Dispenser,plastic  chromed  pump head</t>
    <phoneticPr fontId="2" type="noConversion"/>
  </si>
  <si>
    <t>Glass  Lotion Dispenser</t>
    <phoneticPr fontId="2" type="noConversion"/>
  </si>
  <si>
    <t>Glass Cotton jar</t>
    <phoneticPr fontId="2" type="noConversion"/>
  </si>
  <si>
    <t>Glass  Lotion Dispenser</t>
    <phoneticPr fontId="2" type="noConversion"/>
  </si>
  <si>
    <t>Glass Toothbrush holder</t>
    <phoneticPr fontId="2" type="noConversion"/>
  </si>
  <si>
    <t>LA71-0304</t>
    <phoneticPr fontId="2" type="noConversion"/>
  </si>
  <si>
    <t>LA71-0312</t>
  </si>
  <si>
    <t>LA71-0313</t>
    <phoneticPr fontId="2" type="noConversion"/>
  </si>
  <si>
    <t>LA71-0318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</si>
</sst>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26" formatCode="\$#,##0.00_);[Red]\(\$#,##0.00\)"/>
    <numFmt numFmtId="176" formatCode="&quot;$&quot;#,##0.00"/>
    <numFmt numFmtId="177" formatCode="0.0"/>
    <numFmt numFmtId="178" formatCode="0.000"/>
    <numFmt numFmtId="179" formatCode="\$#,##0.00;\-\$#,##0.00"/>
    <numFmt numFmtId="180" formatCode="0.0_ "/>
    <numFmt numFmtId="181" formatCode="0_ "/>
    <numFmt numFmtId="182" formatCode="_(* #,##0.00_);_(* \(#,##0.00\);_(* &quot;-&quot;??_);_(@_)"/>
    <numFmt numFmtId="183" formatCode="_(* #,##0_);_(* \(#,##0\);_(* &quot;-&quot;??_);_(@_)"/>
    <numFmt numFmtId="184" formatCode="0.0%"/>
    <numFmt numFmtId="185" formatCode="0.0_);[Red]\(0.0\)"/>
    <numFmt numFmtId="186" formatCode="_([$$-409]* #,##0.00_);_([$$-409]* \(#,##0.00\);_([$$-409]* &quot;-&quot;??_);_(@_)"/>
    <numFmt numFmtId="187" formatCode="0.00000"/>
    <numFmt numFmtId="188" formatCode="0.00_ "/>
    <numFmt numFmtId="189" formatCode="[$-409]d/mmm;@"/>
    <numFmt numFmtId="190" formatCode="0.00_);[Red]\(0.00\)"/>
    <numFmt numFmtId="191" formatCode="[$$-409]#,##0.00;\-[$$-409]#,##0.00"/>
  </numFmts>
  <fonts count="1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sz val="11"/>
      <color rgb="FFFF0000"/>
      <name val="宋体"/>
      <family val="3"/>
      <charset val="134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" fillId="0" borderId="0"/>
    <xf numFmtId="0" fontId="10" fillId="0" borderId="0"/>
    <xf numFmtId="182" fontId="1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86" fontId="7" fillId="0" borderId="0"/>
    <xf numFmtId="0" fontId="10" fillId="0" borderId="0"/>
    <xf numFmtId="189" fontId="10" fillId="0" borderId="0">
      <alignment vertical="center"/>
    </xf>
    <xf numFmtId="189" fontId="10" fillId="0" borderId="0" applyProtection="0"/>
    <xf numFmtId="191" fontId="10" fillId="0" borderId="0"/>
  </cellStyleXfs>
  <cellXfs count="12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/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176" fontId="5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2" fontId="9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6" fontId="8" fillId="4" borderId="1" xfId="2" applyNumberFormat="1" applyFont="1" applyFill="1" applyBorder="1" applyAlignment="1">
      <alignment wrapText="1"/>
    </xf>
    <xf numFmtId="176" fontId="9" fillId="0" borderId="1" xfId="2" applyNumberFormat="1" applyFont="1" applyBorder="1" applyAlignment="1">
      <alignment wrapText="1"/>
    </xf>
    <xf numFmtId="176" fontId="8" fillId="2" borderId="1" xfId="2" applyNumberFormat="1" applyFont="1" applyFill="1" applyBorder="1" applyAlignment="1">
      <alignment wrapText="1"/>
    </xf>
    <xf numFmtId="10" fontId="8" fillId="2" borderId="1" xfId="2" applyNumberFormat="1" applyFont="1" applyFill="1" applyBorder="1" applyAlignment="1">
      <alignment wrapText="1"/>
    </xf>
    <xf numFmtId="176" fontId="9" fillId="6" borderId="1" xfId="2" applyNumberFormat="1" applyFont="1" applyFill="1" applyBorder="1" applyAlignment="1">
      <alignment wrapText="1"/>
    </xf>
    <xf numFmtId="176" fontId="5" fillId="2" borderId="1" xfId="0" applyNumberFormat="1" applyFont="1" applyFill="1" applyBorder="1" applyAlignment="1">
      <alignment horizontal="center" wrapText="1"/>
    </xf>
    <xf numFmtId="176" fontId="9" fillId="2" borderId="1" xfId="2" applyNumberFormat="1" applyFont="1" applyFill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3" applyBorder="1" applyAlignment="1">
      <alignment horizontal="left" vertical="center"/>
    </xf>
    <xf numFmtId="0" fontId="1" fillId="0" borderId="1" xfId="3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/>
    <xf numFmtId="49" fontId="0" fillId="0" borderId="1" xfId="0" applyNumberFormat="1" applyBorder="1"/>
    <xf numFmtId="179" fontId="5" fillId="4" borderId="1" xfId="3" applyNumberFormat="1" applyFont="1" applyFill="1" applyBorder="1" applyAlignment="1">
      <alignment horizontal="left" vertical="center" wrapText="1"/>
    </xf>
    <xf numFmtId="181" fontId="1" fillId="0" borderId="1" xfId="3" applyNumberFormat="1" applyBorder="1" applyAlignment="1">
      <alignment horizontal="left" vertical="center" wrapText="1"/>
    </xf>
    <xf numFmtId="2" fontId="0" fillId="0" borderId="1" xfId="0" applyNumberFormat="1" applyBorder="1"/>
    <xf numFmtId="183" fontId="1" fillId="0" borderId="1" xfId="5" applyNumberFormat="1" applyFont="1" applyFill="1" applyBorder="1" applyAlignment="1">
      <alignment horizontal="left" vertical="center" wrapText="1"/>
    </xf>
    <xf numFmtId="178" fontId="0" fillId="7" borderId="1" xfId="0" applyNumberFormat="1" applyFill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0" fontId="12" fillId="0" borderId="1" xfId="0" applyFont="1" applyBorder="1" applyAlignment="1">
      <alignment horizontal="center" vertical="center" shrinkToFit="1"/>
    </xf>
    <xf numFmtId="184" fontId="11" fillId="0" borderId="1" xfId="6" applyNumberFormat="1" applyFont="1" applyBorder="1" applyAlignment="1">
      <alignment horizontal="center" vertical="center" wrapText="1"/>
    </xf>
    <xf numFmtId="10" fontId="0" fillId="0" borderId="1" xfId="0" applyNumberFormat="1" applyBorder="1"/>
    <xf numFmtId="176" fontId="0" fillId="0" borderId="1" xfId="0" applyNumberFormat="1" applyBorder="1"/>
    <xf numFmtId="10" fontId="0" fillId="7" borderId="1" xfId="7" applyNumberFormat="1" applyFont="1" applyFill="1" applyBorder="1" applyAlignment="1"/>
    <xf numFmtId="26" fontId="5" fillId="4" borderId="1" xfId="0" applyNumberFormat="1" applyFont="1" applyFill="1" applyBorder="1" applyAlignment="1">
      <alignment horizontal="center"/>
    </xf>
    <xf numFmtId="26" fontId="0" fillId="0" borderId="1" xfId="0" applyNumberFormat="1" applyBorder="1"/>
    <xf numFmtId="176" fontId="0" fillId="0" borderId="1" xfId="0" applyNumberFormat="1" applyBorder="1" applyAlignment="1">
      <alignment wrapText="1"/>
    </xf>
    <xf numFmtId="1" fontId="1" fillId="0" borderId="1" xfId="3" applyNumberFormat="1" applyBorder="1" applyAlignment="1">
      <alignment horizontal="left" vertical="center" wrapText="1"/>
    </xf>
    <xf numFmtId="2" fontId="0" fillId="7" borderId="1" xfId="0" applyNumberFormat="1" applyFill="1" applyBorder="1"/>
    <xf numFmtId="179" fontId="14" fillId="4" borderId="1" xfId="3" applyNumberFormat="1" applyFont="1" applyFill="1" applyBorder="1" applyAlignment="1">
      <alignment horizontal="left" vertical="center" wrapText="1"/>
    </xf>
    <xf numFmtId="185" fontId="7" fillId="0" borderId="1" xfId="1" applyNumberFormat="1" applyFont="1" applyBorder="1" applyAlignment="1">
      <alignment horizontal="center" vertical="center"/>
    </xf>
    <xf numFmtId="26" fontId="14" fillId="4" borderId="1" xfId="0" applyNumberFormat="1" applyFont="1" applyFill="1" applyBorder="1" applyAlignment="1">
      <alignment horizontal="center"/>
    </xf>
    <xf numFmtId="186" fontId="7" fillId="8" borderId="1" xfId="8" applyFill="1" applyBorder="1" applyAlignment="1">
      <alignment horizontal="center"/>
    </xf>
    <xf numFmtId="187" fontId="0" fillId="7" borderId="1" xfId="0" applyNumberFormat="1" applyFill="1" applyBorder="1"/>
    <xf numFmtId="0" fontId="1" fillId="4" borderId="1" xfId="4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179" fontId="5" fillId="4" borderId="1" xfId="3" applyNumberFormat="1" applyFont="1" applyFill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 wrapText="1"/>
    </xf>
    <xf numFmtId="185" fontId="1" fillId="0" borderId="1" xfId="3" applyNumberFormat="1" applyBorder="1" applyAlignment="1">
      <alignment horizontal="left" vertical="center" shrinkToFit="1"/>
    </xf>
    <xf numFmtId="183" fontId="1" fillId="0" borderId="1" xfId="3" applyNumberForma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shrinkToFit="1"/>
    </xf>
    <xf numFmtId="176" fontId="5" fillId="4" borderId="1" xfId="0" applyNumberFormat="1" applyFont="1" applyFill="1" applyBorder="1" applyAlignment="1">
      <alignment horizontal="center" wrapText="1"/>
    </xf>
    <xf numFmtId="10" fontId="0" fillId="7" borderId="1" xfId="7" applyNumberFormat="1" applyFont="1" applyFill="1" applyBorder="1" applyAlignment="1">
      <alignment wrapText="1"/>
    </xf>
    <xf numFmtId="176" fontId="0" fillId="7" borderId="1" xfId="0" applyNumberFormat="1" applyFill="1" applyBorder="1" applyAlignment="1">
      <alignment wrapText="1"/>
    </xf>
    <xf numFmtId="188" fontId="1" fillId="0" borderId="1" xfId="3" applyNumberFormat="1" applyBorder="1" applyAlignment="1">
      <alignment horizontal="left" vertical="center"/>
    </xf>
    <xf numFmtId="189" fontId="1" fillId="0" borderId="1" xfId="3" applyNumberFormat="1" applyBorder="1" applyAlignment="1">
      <alignment horizontal="left" vertical="center" wrapText="1"/>
    </xf>
    <xf numFmtId="1" fontId="1" fillId="0" borderId="1" xfId="3" applyNumberFormat="1" applyBorder="1" applyAlignment="1">
      <alignment horizontal="left" vertical="center"/>
    </xf>
    <xf numFmtId="0" fontId="3" fillId="0" borderId="1" xfId="3" applyFont="1" applyBorder="1" applyAlignment="1">
      <alignment horizontal="left" vertical="center" wrapText="1"/>
    </xf>
    <xf numFmtId="188" fontId="1" fillId="8" borderId="1" xfId="3" applyNumberFormat="1" applyFill="1" applyBorder="1" applyAlignment="1">
      <alignment horizontal="left" vertical="center"/>
    </xf>
    <xf numFmtId="176" fontId="5" fillId="4" borderId="1" xfId="3" applyNumberFormat="1" applyFont="1" applyFill="1" applyBorder="1" applyAlignment="1">
      <alignment horizontal="left" vertical="center" wrapText="1"/>
    </xf>
    <xf numFmtId="190" fontId="1" fillId="0" borderId="1" xfId="10" applyNumberFormat="1" applyFont="1" applyBorder="1" applyAlignment="1">
      <alignment horizontal="left" vertical="center" wrapText="1"/>
    </xf>
    <xf numFmtId="185" fontId="16" fillId="0" borderId="1" xfId="0" applyNumberFormat="1" applyFont="1" applyBorder="1"/>
    <xf numFmtId="184" fontId="0" fillId="0" borderId="1" xfId="0" applyNumberFormat="1" applyBorder="1"/>
    <xf numFmtId="10" fontId="0" fillId="0" borderId="1" xfId="0" applyNumberFormat="1" applyBorder="1" applyAlignment="1">
      <alignment wrapText="1"/>
    </xf>
    <xf numFmtId="190" fontId="1" fillId="9" borderId="1" xfId="1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/>
    </xf>
    <xf numFmtId="10" fontId="1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left"/>
    </xf>
    <xf numFmtId="189" fontId="1" fillId="0" borderId="1" xfId="11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85" fontId="18" fillId="9" borderId="1" xfId="3" applyNumberFormat="1" applyFont="1" applyFill="1" applyBorder="1" applyAlignment="1">
      <alignment horizontal="left" vertical="center"/>
    </xf>
    <xf numFmtId="179" fontId="14" fillId="4" borderId="1" xfId="3" applyNumberFormat="1" applyFont="1" applyFill="1" applyBorder="1" applyAlignment="1">
      <alignment horizontal="left" vertical="center"/>
    </xf>
    <xf numFmtId="176" fontId="14" fillId="4" borderId="1" xfId="0" applyNumberFormat="1" applyFont="1" applyFill="1" applyBorder="1" applyAlignment="1">
      <alignment horizontal="center" wrapText="1"/>
    </xf>
    <xf numFmtId="179" fontId="14" fillId="4" borderId="1" xfId="1" applyNumberFormat="1" applyFont="1" applyFill="1" applyBorder="1" applyAlignment="1">
      <alignment horizontal="left" vertical="center"/>
    </xf>
    <xf numFmtId="185" fontId="18" fillId="0" borderId="1" xfId="3" applyNumberFormat="1" applyFont="1" applyBorder="1" applyAlignment="1">
      <alignment horizontal="left" vertical="center" shrinkToFit="1"/>
    </xf>
    <xf numFmtId="189" fontId="1" fillId="0" borderId="1" xfId="3" applyNumberForma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85" fontId="1" fillId="10" borderId="1" xfId="3" applyNumberFormat="1" applyFill="1" applyBorder="1" applyAlignment="1">
      <alignment horizontal="left" vertical="center"/>
    </xf>
    <xf numFmtId="191" fontId="1" fillId="8" borderId="1" xfId="12" applyFont="1" applyFill="1" applyBorder="1" applyAlignment="1">
      <alignment horizontal="left" vertical="center" wrapText="1"/>
    </xf>
    <xf numFmtId="176" fontId="14" fillId="4" borderId="1" xfId="3" applyNumberFormat="1" applyFont="1" applyFill="1" applyBorder="1" applyAlignment="1">
      <alignment horizontal="left" vertical="center" wrapText="1"/>
    </xf>
    <xf numFmtId="2" fontId="1" fillId="0" borderId="1" xfId="3" applyNumberFormat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176" fontId="5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2" fontId="1" fillId="0" borderId="1" xfId="3" applyNumberFormat="1" applyBorder="1" applyAlignment="1">
      <alignment horizontal="center" vertical="center"/>
    </xf>
    <xf numFmtId="0" fontId="1" fillId="0" borderId="1" xfId="9" applyFont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 wrapText="1"/>
    </xf>
    <xf numFmtId="2" fontId="1" fillId="0" borderId="1" xfId="3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9" applyFont="1" applyBorder="1" applyAlignment="1">
      <alignment horizontal="left" vertical="center" wrapText="1"/>
    </xf>
    <xf numFmtId="0" fontId="1" fillId="0" borderId="1" xfId="3" applyBorder="1" applyAlignment="1">
      <alignment horizontal="left" vertical="center" wrapText="1"/>
    </xf>
    <xf numFmtId="0" fontId="1" fillId="0" borderId="1" xfId="3" applyBorder="1" applyAlignment="1">
      <alignment horizontal="left" vertical="center"/>
    </xf>
    <xf numFmtId="180" fontId="1" fillId="0" borderId="1" xfId="3" applyNumberFormat="1" applyBorder="1" applyAlignment="1">
      <alignment horizontal="left" vertical="center" wrapText="1"/>
    </xf>
    <xf numFmtId="191" fontId="1" fillId="0" borderId="1" xfId="3" applyNumberFormat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/>
    </xf>
    <xf numFmtId="191" fontId="1" fillId="0" borderId="1" xfId="3" applyNumberFormat="1" applyBorder="1" applyAlignment="1">
      <alignment horizontal="left" vertical="center" wrapText="1"/>
    </xf>
    <xf numFmtId="185" fontId="1" fillId="0" borderId="1" xfId="3" applyNumberFormat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13">
    <cellStyle name="0,0_x000d__x000a_NA_x000d__x000a_" xfId="9" xr:uid="{7DCECCF0-C69C-4608-9706-8843A95DC7F2}"/>
    <cellStyle name="Comma 5 2" xfId="5" xr:uid="{BAABE199-3C51-4519-A05A-3771271A2D9F}"/>
    <cellStyle name="Normal 2" xfId="1" xr:uid="{2ACD4D40-3A91-44D8-9438-7AD9276A6BEA}"/>
    <cellStyle name="Normal 2 18 2" xfId="2" xr:uid="{205490C0-8C65-4A81-8526-3334C520468A}"/>
    <cellStyle name="Normal 3" xfId="3" xr:uid="{F122D5A2-3D46-4292-8C14-073C23606A72}"/>
    <cellStyle name="Percent 2" xfId="7" xr:uid="{CA8E0DC2-6280-4C9B-804A-F836AAA9BB0C}"/>
    <cellStyle name="Percent 2 2 2 52" xfId="6" xr:uid="{2F03B27B-C126-43CD-B39C-197393443048}"/>
    <cellStyle name="常规" xfId="0" builtinId="0"/>
    <cellStyle name="常规_quotation-Mercury  3.22.2011 (for BBB) 2 3 2" xfId="12" xr:uid="{9A201040-204A-4EC4-9287-84BE8A454642}"/>
    <cellStyle name="常规_quotation-Mercury  3.22.2011 (for BBB)_BBB Spring 12 Styleout Belize - Heather 102111 2" xfId="4" xr:uid="{EF0D4643-5117-4478-B07D-F5A5BDEC62B4}"/>
    <cellStyle name="常规_quotation-Mercury  3.22.2011 (for BBB)_JLA BBB quotation sheet -9.13 2" xfId="11" xr:uid="{4B6A89E5-8B21-4A68-87E2-1648E15B97F4}"/>
    <cellStyle name="常规_TSS-TARGET Holiday 09 D67 Better damask Table linen--90327 (3)" xfId="10" xr:uid="{6E89BB68-4DC5-478C-8F75-EBB3F40AF21A}"/>
    <cellStyle name="样式 1 4" xfId="8" xr:uid="{FB1ED76A-EDF6-406A-9C79-A8628AAD1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237323</xdr:colOff>
      <xdr:row>1</xdr:row>
      <xdr:rowOff>224494</xdr:rowOff>
    </xdr:from>
    <xdr:to>
      <xdr:col>1</xdr:col>
      <xdr:colOff>1962727</xdr:colOff>
      <xdr:row>4</xdr:row>
      <xdr:rowOff>123230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5F8F89BF-7223-4FD7-B956-C0259551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523" y="1456394"/>
          <a:ext cx="1725404" cy="11242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1513736</xdr:colOff>
      <xdr:row>4</xdr:row>
      <xdr:rowOff>205381</xdr:rowOff>
    </xdr:from>
    <xdr:to>
      <xdr:col>1</xdr:col>
      <xdr:colOff>2399470</xdr:colOff>
      <xdr:row>6</xdr:row>
      <xdr:rowOff>127008</xdr:rowOff>
    </xdr:to>
    <xdr:pic>
      <xdr:nvPicPr>
        <xdr:cNvPr id="3" name="图片 6">
          <a:extLst>
            <a:ext uri="{FF2B5EF4-FFF2-40B4-BE49-F238E27FC236}">
              <a16:creationId xmlns:a16="http://schemas.microsoft.com/office/drawing/2014/main" id="{82C950F9-CBE4-4B8E-982B-CD0C440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4936" y="2662831"/>
          <a:ext cx="885734" cy="556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186010</xdr:colOff>
      <xdr:row>10</xdr:row>
      <xdr:rowOff>14431</xdr:rowOff>
    </xdr:from>
    <xdr:to>
      <xdr:col>1</xdr:col>
      <xdr:colOff>2370870</xdr:colOff>
      <xdr:row>13</xdr:row>
      <xdr:rowOff>129886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3D10041-1D39-4DA9-A232-4CB4474A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97210" y="4694381"/>
          <a:ext cx="2184860" cy="10679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76968</xdr:colOff>
      <xdr:row>20</xdr:row>
      <xdr:rowOff>38484</xdr:rowOff>
    </xdr:from>
    <xdr:to>
      <xdr:col>1</xdr:col>
      <xdr:colOff>2461351</xdr:colOff>
      <xdr:row>22</xdr:row>
      <xdr:rowOff>134695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576CE8-66BF-4FC3-B619-DAE3F97A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788168" y="8210934"/>
          <a:ext cx="2384383" cy="7312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180947</xdr:colOff>
      <xdr:row>27</xdr:row>
      <xdr:rowOff>139171</xdr:rowOff>
    </xdr:from>
    <xdr:to>
      <xdr:col>1</xdr:col>
      <xdr:colOff>2371056</xdr:colOff>
      <xdr:row>30</xdr:row>
      <xdr:rowOff>55279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B4BB712-9D25-49C2-884D-591BB996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92147" y="10851621"/>
          <a:ext cx="2190109" cy="1109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333259</xdr:colOff>
      <xdr:row>31</xdr:row>
      <xdr:rowOff>304964</xdr:rowOff>
    </xdr:from>
    <xdr:to>
      <xdr:col>1</xdr:col>
      <xdr:colOff>2080758</xdr:colOff>
      <xdr:row>34</xdr:row>
      <xdr:rowOff>230908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72A7E8E7-34D5-4F5A-B9D8-FD662C897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044459" y="12528714"/>
          <a:ext cx="1747499" cy="8784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121868</xdr:colOff>
      <xdr:row>37</xdr:row>
      <xdr:rowOff>250152</xdr:rowOff>
    </xdr:from>
    <xdr:to>
      <xdr:col>1</xdr:col>
      <xdr:colOff>2369347</xdr:colOff>
      <xdr:row>43</xdr:row>
      <xdr:rowOff>1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1C71DDF4-32A6-4D74-A5D4-8903E956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833068" y="14696402"/>
          <a:ext cx="2247479" cy="1654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269394</xdr:colOff>
      <xdr:row>49</xdr:row>
      <xdr:rowOff>64141</xdr:rowOff>
    </xdr:from>
    <xdr:to>
      <xdr:col>1</xdr:col>
      <xdr:colOff>2362270</xdr:colOff>
      <xdr:row>53</xdr:row>
      <xdr:rowOff>12830</xdr:rowOff>
    </xdr:to>
    <xdr:pic>
      <xdr:nvPicPr>
        <xdr:cNvPr id="9" name="ID_3E07F58C48624A31B6E10F8E80E39630">
          <a:extLst>
            <a:ext uri="{FF2B5EF4-FFF2-40B4-BE49-F238E27FC236}">
              <a16:creationId xmlns:a16="http://schemas.microsoft.com/office/drawing/2014/main" id="{79738199-C44B-42FA-B367-D530F6CBC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0594" y="18637891"/>
          <a:ext cx="2092876" cy="12186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115453</xdr:colOff>
      <xdr:row>58</xdr:row>
      <xdr:rowOff>230909</xdr:rowOff>
    </xdr:from>
    <xdr:to>
      <xdr:col>1</xdr:col>
      <xdr:colOff>2339473</xdr:colOff>
      <xdr:row>61</xdr:row>
      <xdr:rowOff>96211</xdr:rowOff>
    </xdr:to>
    <xdr:pic>
      <xdr:nvPicPr>
        <xdr:cNvPr id="10" name="Picture 9" descr="A group of black objects&#10;&#10;AI-generated content may be incorrect.">
          <a:extLst>
            <a:ext uri="{FF2B5EF4-FFF2-40B4-BE49-F238E27FC236}">
              <a16:creationId xmlns:a16="http://schemas.microsoft.com/office/drawing/2014/main" id="{4D4DE97A-9DF6-4FB2-A326-55F50C87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26653" y="21979659"/>
          <a:ext cx="2224297" cy="817802"/>
        </a:xfrm>
        <a:prstGeom prst="rect">
          <a:avLst/>
        </a:prstGeom>
      </xdr:spPr>
    </xdr:pic>
    <xdr:clientData/>
  </xdr:twoCellAnchor>
  <xdr:twoCellAnchor>
    <xdr:from>
      <xdr:col>1</xdr:col>
      <xdr:colOff>275809</xdr:colOff>
      <xdr:row>68</xdr:row>
      <xdr:rowOff>12827</xdr:rowOff>
    </xdr:from>
    <xdr:to>
      <xdr:col>1</xdr:col>
      <xdr:colOff>2411887</xdr:colOff>
      <xdr:row>72</xdr:row>
      <xdr:rowOff>141110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16DC188A-34A6-4DAB-B168-4417B0BB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87009" y="25254077"/>
          <a:ext cx="2136078" cy="1398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295050</xdr:colOff>
      <xdr:row>77</xdr:row>
      <xdr:rowOff>25656</xdr:rowOff>
    </xdr:from>
    <xdr:to>
      <xdr:col>1</xdr:col>
      <xdr:colOff>2136359</xdr:colOff>
      <xdr:row>81</xdr:row>
      <xdr:rowOff>64140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42A1D16-7303-46A4-92CE-45CA14BB6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6250" y="28441906"/>
          <a:ext cx="1841309" cy="13084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295050</xdr:colOff>
      <xdr:row>83</xdr:row>
      <xdr:rowOff>153939</xdr:rowOff>
    </xdr:from>
    <xdr:to>
      <xdr:col>1</xdr:col>
      <xdr:colOff>2418130</xdr:colOff>
      <xdr:row>89</xdr:row>
      <xdr:rowOff>203937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28E0DADC-A88F-4BB8-83A4-56991128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006250" y="30792689"/>
          <a:ext cx="2123080" cy="19549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205253</xdr:colOff>
      <xdr:row>92</xdr:row>
      <xdr:rowOff>0</xdr:rowOff>
    </xdr:from>
    <xdr:to>
      <xdr:col>1</xdr:col>
      <xdr:colOff>2248404</xdr:colOff>
      <xdr:row>99</xdr:row>
      <xdr:rowOff>19516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C415326B-0AE6-4CB6-933B-B67BB3F36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916453" y="34445606"/>
          <a:ext cx="2043151" cy="14399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7D81-D897-456C-B6CF-67365CBD0ABB}">
  <dimension ref="A1:BM93"/>
  <sheetViews>
    <sheetView tabSelected="1" topLeftCell="J75" zoomScale="76" zoomScaleNormal="76" workbookViewId="0">
      <selection activeCell="Q77" sqref="Q77"/>
    </sheetView>
  </sheetViews>
  <sheetFormatPr defaultColWidth="9.1796875" defaultRowHeight="14.5" x14ac:dyDescent="0.35"/>
  <cols>
    <col min="1" max="1" width="10.1796875" style="1" customWidth="1"/>
    <col min="2" max="2" width="36.453125" style="2" customWidth="1"/>
    <col min="3" max="3" width="8.453125" style="2" hidden="1" customWidth="1"/>
    <col min="4" max="4" width="18.54296875" style="2" customWidth="1"/>
    <col min="5" max="5" width="24.453125" style="2" customWidth="1"/>
    <col min="6" max="6" width="18.54296875" style="2" customWidth="1"/>
    <col min="7" max="7" width="20.54296875" style="2" customWidth="1"/>
    <col min="8" max="8" width="27" style="2" customWidth="1"/>
    <col min="9" max="9" width="20.54296875" style="2" customWidth="1"/>
    <col min="10" max="10" width="18.1796875" style="2" customWidth="1"/>
    <col min="11" max="11" width="12.453125" style="4" customWidth="1"/>
    <col min="12" max="12" width="24" style="2" customWidth="1"/>
    <col min="13" max="13" width="14.54296875" style="2" customWidth="1"/>
    <col min="14" max="14" width="9" style="2" hidden="1" customWidth="1"/>
    <col min="15" max="15" width="8.54296875" style="2" hidden="1" customWidth="1"/>
    <col min="16" max="16" width="12.54296875" style="2" customWidth="1"/>
    <col min="17" max="17" width="21.453125" style="2" customWidth="1"/>
    <col min="18" max="18" width="8.81640625" style="2" customWidth="1"/>
    <col min="19" max="19" width="12.26953125" style="106" customWidth="1"/>
    <col min="20" max="21" width="12.26953125" style="2" customWidth="1"/>
    <col min="22" max="27" width="12.26953125" style="107" customWidth="1"/>
    <col min="28" max="28" width="12.26953125" style="108" customWidth="1"/>
    <col min="29" max="29" width="12.26953125" style="109" customWidth="1"/>
    <col min="30" max="30" width="12.26953125" style="110" customWidth="1"/>
    <col min="31" max="31" width="12.26953125" style="108" customWidth="1"/>
    <col min="32" max="32" width="12.26953125" style="109" customWidth="1"/>
    <col min="33" max="33" width="12.26953125" style="2" customWidth="1"/>
    <col min="34" max="34" width="12.26953125" style="6" customWidth="1"/>
    <col min="35" max="35" width="12.26953125" style="2" customWidth="1"/>
    <col min="36" max="36" width="12.26953125" style="5" customWidth="1"/>
    <col min="37" max="38" width="12.26953125" style="6" customWidth="1"/>
    <col min="39" max="39" width="12.26953125" style="5" customWidth="1"/>
    <col min="40" max="40" width="12.26953125" style="6" customWidth="1"/>
    <col min="41" max="41" width="12.26953125" style="5" customWidth="1"/>
    <col min="42" max="43" width="12.26953125" style="6" customWidth="1"/>
    <col min="44" max="44" width="12.26953125" style="5" customWidth="1"/>
    <col min="45" max="47" width="12.26953125" style="6" customWidth="1"/>
    <col min="48" max="48" width="13" style="6" customWidth="1"/>
    <col min="49" max="49" width="12.1796875" style="6" customWidth="1"/>
    <col min="50" max="50" width="10.81640625" style="2" hidden="1" customWidth="1"/>
    <col min="51" max="51" width="10.54296875" style="2" hidden="1" customWidth="1"/>
    <col min="52" max="52" width="10.1796875" style="6" hidden="1" customWidth="1"/>
    <col min="53" max="53" width="9.1796875" style="2"/>
    <col min="54" max="54" width="15.1796875" style="6" customWidth="1"/>
    <col min="55" max="55" width="18.26953125" style="6" customWidth="1"/>
    <col min="56" max="56" width="11.81640625" style="6" hidden="1" customWidth="1"/>
    <col min="57" max="16384" width="9.1796875" style="2"/>
  </cols>
  <sheetData>
    <row r="1" spans="1:65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  <c r="BI1" s="31" t="s">
        <v>60</v>
      </c>
      <c r="BJ1" s="31" t="s">
        <v>61</v>
      </c>
    </row>
    <row r="2" spans="1:65" customFormat="1" ht="46.5" customHeight="1" x14ac:dyDescent="0.35">
      <c r="A2" s="32">
        <v>1</v>
      </c>
      <c r="B2" s="127"/>
      <c r="C2" s="33"/>
      <c r="D2" s="34" t="s">
        <v>62</v>
      </c>
      <c r="E2" s="33" t="s">
        <v>63</v>
      </c>
      <c r="F2" s="33" t="s">
        <v>64</v>
      </c>
      <c r="G2" s="117" t="s">
        <v>65</v>
      </c>
      <c r="H2" s="36" t="s">
        <v>337</v>
      </c>
      <c r="I2" s="36" t="s">
        <v>338</v>
      </c>
      <c r="J2" s="117" t="s">
        <v>67</v>
      </c>
      <c r="K2" s="117" t="s">
        <v>67</v>
      </c>
      <c r="L2" s="37" t="s">
        <v>68</v>
      </c>
      <c r="M2" s="118" t="s">
        <v>69</v>
      </c>
      <c r="N2" s="33"/>
      <c r="O2" s="38"/>
      <c r="P2" s="39" t="s">
        <v>70</v>
      </c>
      <c r="Q2" s="40"/>
      <c r="R2" s="33" t="s">
        <v>71</v>
      </c>
      <c r="S2" s="41">
        <v>2.56</v>
      </c>
      <c r="T2" s="33" t="s">
        <v>72</v>
      </c>
      <c r="U2" s="117" t="s">
        <v>73</v>
      </c>
      <c r="V2" s="119">
        <v>29</v>
      </c>
      <c r="W2" s="119">
        <v>25</v>
      </c>
      <c r="X2" s="119">
        <v>29</v>
      </c>
      <c r="Y2" s="42">
        <v>16</v>
      </c>
      <c r="Z2" s="42">
        <v>8</v>
      </c>
      <c r="AA2" s="42">
        <v>20</v>
      </c>
      <c r="AB2" s="43">
        <v>6</v>
      </c>
      <c r="AC2" s="44">
        <v>2</v>
      </c>
      <c r="AD2" s="45">
        <f>IF(Y2="","",Y2*Z2*AA2/1000000)</f>
        <v>2.5600000000000002E-3</v>
      </c>
      <c r="AE2" s="43">
        <v>63</v>
      </c>
      <c r="AF2" s="46">
        <f>IF(AC2="","",AE2/AD2*AC2)</f>
        <v>49218.749999999993</v>
      </c>
      <c r="AG2" s="47">
        <v>2250</v>
      </c>
      <c r="AH2" s="48">
        <f>IF(ISERROR(AG2/AF2),"",AG2/AF2)</f>
        <v>4.5714285714285721E-2</v>
      </c>
      <c r="AI2" s="49" t="s">
        <v>74</v>
      </c>
      <c r="AJ2" s="50">
        <v>0.318</v>
      </c>
      <c r="AK2" s="48">
        <f t="shared" ref="AK2:AK59" si="0">IF(ISERROR(S2*AJ2),"",S2*AJ2)</f>
        <v>0.81408000000000003</v>
      </c>
      <c r="AL2" s="48">
        <f>IF(ISERROR(S2+AH2+AK2),"",S2+AH2+AK2)</f>
        <v>3.419794285714286</v>
      </c>
      <c r="AM2" s="51">
        <v>0</v>
      </c>
      <c r="AN2" s="48">
        <f t="shared" ref="AN2:AN59" si="1">IF(ISERROR(AW2*AM2),"",AW2*AM2)</f>
        <v>0</v>
      </c>
      <c r="AO2" s="51">
        <v>0.06</v>
      </c>
      <c r="AP2" s="48">
        <f t="shared" ref="AP2:AP59" si="2">IF(ISERROR(AW2*AO2),"",AW2*AO2)</f>
        <v>0.378</v>
      </c>
      <c r="AQ2" s="52">
        <v>0</v>
      </c>
      <c r="AR2" s="51">
        <v>0</v>
      </c>
      <c r="AS2" s="48">
        <f t="shared" ref="AS2:AS7" si="3">IF(ISERROR(AW2*AR2),"",AW2*AR2)</f>
        <v>0</v>
      </c>
      <c r="AT2" s="48">
        <f t="shared" ref="AT2:AT59" si="4">IF(ISERROR(AN2+AP2+AS2),"",AN2+AP2+AS2)</f>
        <v>0.378</v>
      </c>
      <c r="AU2" s="48">
        <f t="shared" ref="AU2:AU59" si="5">IF(ISERROR(AL2+AT2),"",AL2+AT2)</f>
        <v>3.7977942857142861</v>
      </c>
      <c r="AV2" s="53">
        <f t="shared" ref="AV2:AV59" si="6">IF(ISERROR((AW2-AU2)/AW2),"",(AW2-AU2)/AW2)</f>
        <v>0.39717551020408154</v>
      </c>
      <c r="AW2" s="54">
        <v>6.3</v>
      </c>
      <c r="AX2" s="55">
        <v>12.99</v>
      </c>
      <c r="AY2" s="53">
        <f>IF(ISERROR((AX2-AW2)/AX2),"",(AX2-AW2)/AX2)</f>
        <v>0.51501154734411092</v>
      </c>
      <c r="AZ2" s="56"/>
      <c r="BA2" s="57">
        <v>1200</v>
      </c>
      <c r="BB2" s="48">
        <f>IF(ISERROR(AU2*BA2),"",AU2*BA2)</f>
        <v>4557.3531428571432</v>
      </c>
      <c r="BC2" s="48">
        <f>IF(ISERROR(AW2*BA2),"",AW2*BA2)</f>
        <v>7560</v>
      </c>
      <c r="BD2" s="48">
        <f>IF(ISERROR(AX2*BA2),"",AX2*BA2)</f>
        <v>15588</v>
      </c>
      <c r="BE2" s="58">
        <f t="shared" ref="BE2:BE59" si="7">IF(V2="","",V2*W2*X2/1000000/AC2*BA2)</f>
        <v>12.614999999999998</v>
      </c>
      <c r="BF2" s="33">
        <v>11.3</v>
      </c>
      <c r="BG2" s="33"/>
      <c r="BH2" s="35" t="s">
        <v>75</v>
      </c>
      <c r="BI2" s="33" t="s">
        <v>76</v>
      </c>
      <c r="BJ2" s="114" t="s">
        <v>77</v>
      </c>
      <c r="BM2" s="2"/>
    </row>
    <row r="3" spans="1:65" customFormat="1" ht="25" customHeight="1" x14ac:dyDescent="0.35">
      <c r="A3" s="32">
        <v>2</v>
      </c>
      <c r="B3" s="127"/>
      <c r="C3" s="33"/>
      <c r="D3" s="34" t="s">
        <v>62</v>
      </c>
      <c r="E3" s="33" t="s">
        <v>63</v>
      </c>
      <c r="F3" s="33" t="s">
        <v>64</v>
      </c>
      <c r="G3" s="117"/>
      <c r="H3" s="36" t="s">
        <v>78</v>
      </c>
      <c r="I3" s="36" t="s">
        <v>78</v>
      </c>
      <c r="J3" s="117"/>
      <c r="K3" s="117"/>
      <c r="L3" s="37" t="s">
        <v>79</v>
      </c>
      <c r="M3" s="118"/>
      <c r="N3" s="33"/>
      <c r="O3" s="38"/>
      <c r="P3" s="39" t="s">
        <v>80</v>
      </c>
      <c r="Q3" s="40"/>
      <c r="R3" s="33" t="s">
        <v>71</v>
      </c>
      <c r="S3" s="59">
        <v>3.01</v>
      </c>
      <c r="T3" s="33" t="s">
        <v>72</v>
      </c>
      <c r="U3" s="117"/>
      <c r="V3" s="119"/>
      <c r="W3" s="119"/>
      <c r="X3" s="119"/>
      <c r="Y3" s="42">
        <v>10</v>
      </c>
      <c r="Z3" s="42">
        <v>7</v>
      </c>
      <c r="AA3" s="42">
        <v>11</v>
      </c>
      <c r="AB3" s="43">
        <v>6</v>
      </c>
      <c r="AC3" s="44">
        <v>1</v>
      </c>
      <c r="AD3" s="45">
        <f t="shared" ref="AD3:AD60" si="8">IF(Y3="","",Y3*Z3*AA3/1000000)</f>
        <v>7.6999999999999996E-4</v>
      </c>
      <c r="AE3" s="43">
        <v>63</v>
      </c>
      <c r="AF3" s="46">
        <f t="shared" ref="AF3:AF60" si="9">IF(AC3="","",AE3/AD3*AC3)</f>
        <v>81818.181818181823</v>
      </c>
      <c r="AG3" s="47">
        <v>2250</v>
      </c>
      <c r="AH3" s="48">
        <f t="shared" ref="AH3:AH60" si="10">IF(ISERROR(AG3/AF3),"",AG3/AF3)</f>
        <v>2.7499999999999997E-2</v>
      </c>
      <c r="AI3" s="60" t="s">
        <v>81</v>
      </c>
      <c r="AJ3" s="50">
        <v>0.41299999999999998</v>
      </c>
      <c r="AK3" s="48">
        <f t="shared" si="0"/>
        <v>1.2431299999999998</v>
      </c>
      <c r="AL3" s="48">
        <f t="shared" ref="AL3:AL60" si="11">IF(ISERROR(S3+AH3+AK3),"",S3+AH3+AK3)</f>
        <v>4.2806299999999995</v>
      </c>
      <c r="AM3" s="51">
        <v>0</v>
      </c>
      <c r="AN3" s="48">
        <f t="shared" si="1"/>
        <v>0</v>
      </c>
      <c r="AO3" s="51">
        <v>0.06</v>
      </c>
      <c r="AP3" s="48">
        <f t="shared" si="2"/>
        <v>0.36</v>
      </c>
      <c r="AQ3" s="52">
        <v>0</v>
      </c>
      <c r="AR3" s="51">
        <v>0</v>
      </c>
      <c r="AS3" s="48">
        <f t="shared" si="3"/>
        <v>0</v>
      </c>
      <c r="AT3" s="48">
        <f t="shared" si="4"/>
        <v>0.36</v>
      </c>
      <c r="AU3" s="48">
        <f t="shared" si="5"/>
        <v>4.6406299999999998</v>
      </c>
      <c r="AV3" s="53">
        <f t="shared" si="6"/>
        <v>0.22656166666666669</v>
      </c>
      <c r="AW3" s="61">
        <v>6</v>
      </c>
      <c r="AX3" s="55"/>
      <c r="AY3" s="53"/>
      <c r="AZ3" s="56"/>
      <c r="BA3" s="57">
        <v>600</v>
      </c>
      <c r="BB3" s="48">
        <f t="shared" ref="BB3:BB60" si="12">IF(ISERROR(AU3*BA3),"",AU3*BA3)</f>
        <v>2784.3779999999997</v>
      </c>
      <c r="BC3" s="48">
        <f t="shared" ref="BC3:BC60" si="13">IF(ISERROR(AW3*BA3),"",AW3*BA3)</f>
        <v>3600</v>
      </c>
      <c r="BD3" s="48"/>
      <c r="BE3" s="58" t="str">
        <f t="shared" si="7"/>
        <v/>
      </c>
      <c r="BF3" s="33"/>
      <c r="BG3" s="33"/>
      <c r="BH3" s="35" t="s">
        <v>75</v>
      </c>
      <c r="BI3" s="33" t="s">
        <v>76</v>
      </c>
      <c r="BJ3" s="114"/>
    </row>
    <row r="4" spans="1:65" customFormat="1" ht="25" customHeight="1" x14ac:dyDescent="0.35">
      <c r="A4" s="32">
        <v>3</v>
      </c>
      <c r="B4" s="127"/>
      <c r="C4" s="33"/>
      <c r="D4" s="34" t="s">
        <v>62</v>
      </c>
      <c r="E4" s="33" t="s">
        <v>63</v>
      </c>
      <c r="F4" s="33" t="s">
        <v>64</v>
      </c>
      <c r="G4" s="117"/>
      <c r="H4" s="36" t="s">
        <v>82</v>
      </c>
      <c r="I4" s="36" t="s">
        <v>82</v>
      </c>
      <c r="J4" s="117"/>
      <c r="K4" s="117"/>
      <c r="L4" s="37" t="s">
        <v>83</v>
      </c>
      <c r="M4" s="118"/>
      <c r="N4" s="33"/>
      <c r="O4" s="38"/>
      <c r="P4" s="39" t="s">
        <v>84</v>
      </c>
      <c r="Q4" s="40"/>
      <c r="R4" s="33" t="s">
        <v>71</v>
      </c>
      <c r="S4" s="41">
        <v>1.87</v>
      </c>
      <c r="T4" s="33" t="s">
        <v>72</v>
      </c>
      <c r="U4" s="117"/>
      <c r="V4" s="119"/>
      <c r="W4" s="119"/>
      <c r="X4" s="119"/>
      <c r="Y4" s="42">
        <v>8</v>
      </c>
      <c r="Z4" s="42">
        <v>8</v>
      </c>
      <c r="AA4" s="42">
        <v>11</v>
      </c>
      <c r="AB4" s="43">
        <v>6</v>
      </c>
      <c r="AC4" s="44">
        <v>1</v>
      </c>
      <c r="AD4" s="45">
        <f t="shared" si="8"/>
        <v>7.0399999999999998E-4</v>
      </c>
      <c r="AE4" s="43">
        <v>63</v>
      </c>
      <c r="AF4" s="46">
        <f t="shared" si="9"/>
        <v>89488.636363636368</v>
      </c>
      <c r="AG4" s="47">
        <v>2250</v>
      </c>
      <c r="AH4" s="48">
        <f t="shared" si="10"/>
        <v>2.514285714285714E-2</v>
      </c>
      <c r="AI4" s="62" t="s">
        <v>85</v>
      </c>
      <c r="AJ4" s="50">
        <v>0.6</v>
      </c>
      <c r="AK4" s="48">
        <f t="shared" si="0"/>
        <v>1.1220000000000001</v>
      </c>
      <c r="AL4" s="48">
        <f t="shared" si="11"/>
        <v>3.0171428571428573</v>
      </c>
      <c r="AM4" s="51">
        <v>0</v>
      </c>
      <c r="AN4" s="48">
        <f t="shared" si="1"/>
        <v>0</v>
      </c>
      <c r="AO4" s="51">
        <v>0.06</v>
      </c>
      <c r="AP4" s="48">
        <f t="shared" si="2"/>
        <v>0.27900000000000003</v>
      </c>
      <c r="AQ4" s="52">
        <v>0</v>
      </c>
      <c r="AR4" s="51">
        <v>0</v>
      </c>
      <c r="AS4" s="48">
        <f t="shared" si="3"/>
        <v>0</v>
      </c>
      <c r="AT4" s="48">
        <f t="shared" si="4"/>
        <v>0.27900000000000003</v>
      </c>
      <c r="AU4" s="48">
        <f t="shared" si="5"/>
        <v>3.2961428571428573</v>
      </c>
      <c r="AV4" s="53">
        <f t="shared" si="6"/>
        <v>0.2911520737327189</v>
      </c>
      <c r="AW4" s="54">
        <v>4.6500000000000004</v>
      </c>
      <c r="AX4" s="55"/>
      <c r="AY4" s="53"/>
      <c r="AZ4" s="56"/>
      <c r="BA4" s="57">
        <v>600</v>
      </c>
      <c r="BB4" s="48">
        <f t="shared" si="12"/>
        <v>1977.6857142857143</v>
      </c>
      <c r="BC4" s="48">
        <f t="shared" si="13"/>
        <v>2790</v>
      </c>
      <c r="BD4" s="48"/>
      <c r="BE4" s="58" t="str">
        <f t="shared" si="7"/>
        <v/>
      </c>
      <c r="BF4" s="33"/>
      <c r="BG4" s="33"/>
      <c r="BH4" s="35" t="s">
        <v>75</v>
      </c>
      <c r="BI4" s="33" t="s">
        <v>76</v>
      </c>
      <c r="BJ4" s="114"/>
    </row>
    <row r="5" spans="1:65" customFormat="1" ht="25" customHeight="1" x14ac:dyDescent="0.35">
      <c r="A5" s="32">
        <v>4</v>
      </c>
      <c r="B5" s="127"/>
      <c r="C5" s="33"/>
      <c r="D5" s="34" t="s">
        <v>62</v>
      </c>
      <c r="E5" s="33" t="s">
        <v>63</v>
      </c>
      <c r="F5" s="33" t="s">
        <v>64</v>
      </c>
      <c r="G5" s="117"/>
      <c r="H5" s="36" t="s">
        <v>86</v>
      </c>
      <c r="I5" s="36" t="s">
        <v>86</v>
      </c>
      <c r="J5" s="117"/>
      <c r="K5" s="117"/>
      <c r="L5" s="37" t="s">
        <v>87</v>
      </c>
      <c r="M5" s="118"/>
      <c r="N5" s="33"/>
      <c r="O5" s="38"/>
      <c r="P5" s="39" t="s">
        <v>88</v>
      </c>
      <c r="Q5" s="40"/>
      <c r="R5" s="33" t="s">
        <v>71</v>
      </c>
      <c r="S5" s="41">
        <v>1.81</v>
      </c>
      <c r="T5" s="33" t="s">
        <v>72</v>
      </c>
      <c r="U5" s="117"/>
      <c r="V5" s="119"/>
      <c r="W5" s="119"/>
      <c r="X5" s="119"/>
      <c r="Y5" s="42">
        <v>14</v>
      </c>
      <c r="Z5" s="42">
        <v>11</v>
      </c>
      <c r="AA5" s="42">
        <v>3</v>
      </c>
      <c r="AB5" s="43">
        <v>6</v>
      </c>
      <c r="AC5" s="44">
        <v>1</v>
      </c>
      <c r="AD5" s="63">
        <f t="shared" si="8"/>
        <v>4.6200000000000001E-4</v>
      </c>
      <c r="AE5" s="43">
        <v>63</v>
      </c>
      <c r="AF5" s="46">
        <f t="shared" si="9"/>
        <v>136363.63636363635</v>
      </c>
      <c r="AG5" s="47">
        <v>2250</v>
      </c>
      <c r="AH5" s="48">
        <f t="shared" si="10"/>
        <v>1.6500000000000001E-2</v>
      </c>
      <c r="AI5" s="62" t="s">
        <v>85</v>
      </c>
      <c r="AJ5" s="50">
        <v>0.6</v>
      </c>
      <c r="AK5" s="48">
        <f t="shared" si="0"/>
        <v>1.0860000000000001</v>
      </c>
      <c r="AL5" s="48">
        <f t="shared" si="11"/>
        <v>2.9125000000000001</v>
      </c>
      <c r="AM5" s="51">
        <v>0</v>
      </c>
      <c r="AN5" s="48">
        <f t="shared" si="1"/>
        <v>0</v>
      </c>
      <c r="AO5" s="51">
        <v>0.06</v>
      </c>
      <c r="AP5" s="48">
        <f t="shared" si="2"/>
        <v>0.27900000000000003</v>
      </c>
      <c r="AQ5" s="52">
        <v>0</v>
      </c>
      <c r="AR5" s="51">
        <v>0</v>
      </c>
      <c r="AS5" s="48">
        <f t="shared" si="3"/>
        <v>0</v>
      </c>
      <c r="AT5" s="48">
        <f t="shared" si="4"/>
        <v>0.27900000000000003</v>
      </c>
      <c r="AU5" s="48">
        <f t="shared" si="5"/>
        <v>3.1915</v>
      </c>
      <c r="AV5" s="53">
        <f t="shared" si="6"/>
        <v>0.31365591397849468</v>
      </c>
      <c r="AW5" s="54">
        <v>4.6500000000000004</v>
      </c>
      <c r="AX5" s="55"/>
      <c r="AY5" s="53"/>
      <c r="AZ5" s="56"/>
      <c r="BA5" s="57">
        <v>600</v>
      </c>
      <c r="BB5" s="48">
        <f t="shared" si="12"/>
        <v>1914.9</v>
      </c>
      <c r="BC5" s="48">
        <f t="shared" si="13"/>
        <v>2790</v>
      </c>
      <c r="BD5" s="48"/>
      <c r="BE5" s="58" t="str">
        <f t="shared" si="7"/>
        <v/>
      </c>
      <c r="BF5" s="33"/>
      <c r="BG5" s="33"/>
      <c r="BH5" s="35" t="s">
        <v>75</v>
      </c>
      <c r="BI5" s="33" t="s">
        <v>76</v>
      </c>
      <c r="BJ5" s="114"/>
    </row>
    <row r="6" spans="1:65" customFormat="1" ht="25" customHeight="1" x14ac:dyDescent="0.35">
      <c r="A6" s="32">
        <v>5</v>
      </c>
      <c r="B6" s="127"/>
      <c r="C6" s="33"/>
      <c r="D6" s="34" t="s">
        <v>62</v>
      </c>
      <c r="E6" s="33" t="s">
        <v>63</v>
      </c>
      <c r="F6" s="33" t="s">
        <v>64</v>
      </c>
      <c r="G6" s="117"/>
      <c r="H6" s="36" t="s">
        <v>89</v>
      </c>
      <c r="I6" s="36" t="s">
        <v>339</v>
      </c>
      <c r="J6" s="117"/>
      <c r="K6" s="117"/>
      <c r="L6" s="37" t="s">
        <v>90</v>
      </c>
      <c r="M6" s="118"/>
      <c r="N6" s="33"/>
      <c r="O6" s="38"/>
      <c r="P6" s="39" t="s">
        <v>91</v>
      </c>
      <c r="Q6" s="40"/>
      <c r="R6" s="33" t="s">
        <v>71</v>
      </c>
      <c r="S6" s="41">
        <v>3.17</v>
      </c>
      <c r="T6" s="33" t="s">
        <v>72</v>
      </c>
      <c r="U6" s="117"/>
      <c r="V6" s="119"/>
      <c r="W6" s="119"/>
      <c r="X6" s="119"/>
      <c r="Y6" s="42">
        <v>11</v>
      </c>
      <c r="Z6" s="42">
        <v>11</v>
      </c>
      <c r="AA6" s="42">
        <v>11</v>
      </c>
      <c r="AB6" s="43">
        <v>6</v>
      </c>
      <c r="AC6" s="44">
        <v>1</v>
      </c>
      <c r="AD6" s="45">
        <f t="shared" si="8"/>
        <v>1.3309999999999999E-3</v>
      </c>
      <c r="AE6" s="43">
        <v>63</v>
      </c>
      <c r="AF6" s="46">
        <f t="shared" si="9"/>
        <v>47332.832456799399</v>
      </c>
      <c r="AG6" s="47">
        <v>2250</v>
      </c>
      <c r="AH6" s="48">
        <f t="shared" si="10"/>
        <v>4.7535714285714285E-2</v>
      </c>
      <c r="AI6" s="60" t="s">
        <v>81</v>
      </c>
      <c r="AJ6" s="50">
        <v>0.41299999999999998</v>
      </c>
      <c r="AK6" s="48">
        <f t="shared" si="0"/>
        <v>1.30921</v>
      </c>
      <c r="AL6" s="48">
        <f t="shared" si="11"/>
        <v>4.5267457142857142</v>
      </c>
      <c r="AM6" s="51">
        <v>0</v>
      </c>
      <c r="AN6" s="48">
        <f t="shared" si="1"/>
        <v>0</v>
      </c>
      <c r="AO6" s="51">
        <v>0.06</v>
      </c>
      <c r="AP6" s="48">
        <f t="shared" si="2"/>
        <v>0.39900000000000002</v>
      </c>
      <c r="AQ6" s="52">
        <v>0</v>
      </c>
      <c r="AR6" s="51">
        <v>0</v>
      </c>
      <c r="AS6" s="48">
        <f t="shared" si="3"/>
        <v>0</v>
      </c>
      <c r="AT6" s="48">
        <f t="shared" si="4"/>
        <v>0.39900000000000002</v>
      </c>
      <c r="AU6" s="48">
        <f t="shared" si="5"/>
        <v>4.9257457142857142</v>
      </c>
      <c r="AV6" s="53">
        <f t="shared" si="6"/>
        <v>0.259286358754028</v>
      </c>
      <c r="AW6" s="54">
        <v>6.65</v>
      </c>
      <c r="AX6" s="55"/>
      <c r="AY6" s="53"/>
      <c r="AZ6" s="56"/>
      <c r="BA6" s="57">
        <v>600</v>
      </c>
      <c r="BB6" s="48">
        <f t="shared" si="12"/>
        <v>2955.4474285714286</v>
      </c>
      <c r="BC6" s="48">
        <f t="shared" si="13"/>
        <v>3990</v>
      </c>
      <c r="BD6" s="48"/>
      <c r="BE6" s="58" t="str">
        <f t="shared" si="7"/>
        <v/>
      </c>
      <c r="BF6" s="33"/>
      <c r="BG6" s="33"/>
      <c r="BH6" s="35" t="s">
        <v>75</v>
      </c>
      <c r="BI6" s="33" t="s">
        <v>76</v>
      </c>
      <c r="BJ6" s="114"/>
    </row>
    <row r="7" spans="1:65" customFormat="1" ht="25" customHeight="1" x14ac:dyDescent="0.35">
      <c r="A7" s="32">
        <v>6</v>
      </c>
      <c r="B7" s="127"/>
      <c r="C7" s="33"/>
      <c r="D7" s="34" t="s">
        <v>62</v>
      </c>
      <c r="E7" s="33" t="s">
        <v>63</v>
      </c>
      <c r="F7" s="33" t="s">
        <v>64</v>
      </c>
      <c r="G7" s="117"/>
      <c r="H7" s="64" t="s">
        <v>92</v>
      </c>
      <c r="I7" s="36" t="s">
        <v>92</v>
      </c>
      <c r="J7" s="117"/>
      <c r="K7" s="117"/>
      <c r="L7" s="37" t="s">
        <v>93</v>
      </c>
      <c r="M7" s="118"/>
      <c r="N7" s="33"/>
      <c r="O7" s="38"/>
      <c r="P7" s="39" t="s">
        <v>94</v>
      </c>
      <c r="Q7" s="40"/>
      <c r="R7" s="33" t="s">
        <v>71</v>
      </c>
      <c r="S7" s="41">
        <v>3.32</v>
      </c>
      <c r="T7" s="33" t="s">
        <v>72</v>
      </c>
      <c r="U7" s="117"/>
      <c r="V7" s="119"/>
      <c r="W7" s="119"/>
      <c r="X7" s="119"/>
      <c r="Y7" s="42">
        <v>24</v>
      </c>
      <c r="Z7" s="42">
        <v>14</v>
      </c>
      <c r="AA7" s="42">
        <v>4</v>
      </c>
      <c r="AB7" s="43">
        <v>6</v>
      </c>
      <c r="AC7" s="44">
        <v>1</v>
      </c>
      <c r="AD7" s="45">
        <f t="shared" si="8"/>
        <v>1.3439999999999999E-3</v>
      </c>
      <c r="AE7" s="43">
        <v>63</v>
      </c>
      <c r="AF7" s="46">
        <f t="shared" si="9"/>
        <v>46875</v>
      </c>
      <c r="AG7" s="47">
        <v>2250</v>
      </c>
      <c r="AH7" s="48">
        <f t="shared" si="10"/>
        <v>4.8000000000000001E-2</v>
      </c>
      <c r="AI7" s="60" t="s">
        <v>81</v>
      </c>
      <c r="AJ7" s="50">
        <v>0.41299999999999998</v>
      </c>
      <c r="AK7" s="48">
        <f t="shared" si="0"/>
        <v>1.3711599999999999</v>
      </c>
      <c r="AL7" s="48">
        <f t="shared" si="11"/>
        <v>4.73916</v>
      </c>
      <c r="AM7" s="51">
        <v>0</v>
      </c>
      <c r="AN7" s="48">
        <f t="shared" si="1"/>
        <v>0</v>
      </c>
      <c r="AO7" s="51">
        <v>0.06</v>
      </c>
      <c r="AP7" s="48">
        <f t="shared" si="2"/>
        <v>0.435</v>
      </c>
      <c r="AQ7" s="52">
        <v>0</v>
      </c>
      <c r="AR7" s="51">
        <v>0</v>
      </c>
      <c r="AS7" s="48">
        <f t="shared" si="3"/>
        <v>0</v>
      </c>
      <c r="AT7" s="48">
        <f t="shared" si="4"/>
        <v>0.435</v>
      </c>
      <c r="AU7" s="48">
        <f t="shared" si="5"/>
        <v>5.1741599999999996</v>
      </c>
      <c r="AV7" s="53">
        <f t="shared" si="6"/>
        <v>0.28632275862068968</v>
      </c>
      <c r="AW7" s="54">
        <v>7.25</v>
      </c>
      <c r="AX7" s="55"/>
      <c r="AY7" s="53"/>
      <c r="AZ7" s="56"/>
      <c r="BA7" s="57">
        <v>600</v>
      </c>
      <c r="BB7" s="48">
        <f t="shared" si="12"/>
        <v>3104.4959999999996</v>
      </c>
      <c r="BC7" s="48">
        <f t="shared" si="13"/>
        <v>4350</v>
      </c>
      <c r="BD7" s="48"/>
      <c r="BE7" s="58" t="str">
        <f t="shared" si="7"/>
        <v/>
      </c>
      <c r="BF7" s="33"/>
      <c r="BG7" s="33"/>
      <c r="BH7" s="35" t="s">
        <v>75</v>
      </c>
      <c r="BI7" s="33" t="s">
        <v>76</v>
      </c>
      <c r="BJ7" s="114"/>
    </row>
    <row r="8" spans="1:65" ht="25" customHeight="1" x14ac:dyDescent="0.35">
      <c r="A8" s="65">
        <v>8</v>
      </c>
      <c r="B8" s="115"/>
      <c r="C8" s="38"/>
      <c r="D8" s="34" t="s">
        <v>62</v>
      </c>
      <c r="E8" s="33" t="s">
        <v>63</v>
      </c>
      <c r="F8" s="33" t="s">
        <v>64</v>
      </c>
      <c r="G8" s="116" t="s">
        <v>95</v>
      </c>
      <c r="H8" s="35" t="s">
        <v>96</v>
      </c>
      <c r="I8" s="35" t="s">
        <v>97</v>
      </c>
      <c r="J8" s="117" t="s">
        <v>98</v>
      </c>
      <c r="K8" s="117" t="s">
        <v>98</v>
      </c>
      <c r="L8" s="35" t="s">
        <v>99</v>
      </c>
      <c r="M8" s="117" t="s">
        <v>100</v>
      </c>
      <c r="N8" s="38"/>
      <c r="O8" s="38"/>
      <c r="P8" s="39" t="s">
        <v>101</v>
      </c>
      <c r="Q8" s="38"/>
      <c r="R8" s="33" t="s">
        <v>71</v>
      </c>
      <c r="S8" s="66">
        <v>2.1800000000000002</v>
      </c>
      <c r="T8" s="33" t="s">
        <v>72</v>
      </c>
      <c r="U8" s="117" t="s">
        <v>102</v>
      </c>
      <c r="V8" s="121">
        <v>45</v>
      </c>
      <c r="W8" s="123">
        <v>40</v>
      </c>
      <c r="X8" s="121">
        <v>40</v>
      </c>
      <c r="Y8" s="69">
        <v>18.7</v>
      </c>
      <c r="Z8" s="69">
        <v>10.9</v>
      </c>
      <c r="AA8" s="69">
        <v>23.7</v>
      </c>
      <c r="AB8" s="43">
        <v>6</v>
      </c>
      <c r="AC8" s="70">
        <v>2</v>
      </c>
      <c r="AD8" s="45">
        <f t="shared" si="8"/>
        <v>4.8307709999999993E-3</v>
      </c>
      <c r="AE8" s="43">
        <v>63</v>
      </c>
      <c r="AF8" s="46">
        <f t="shared" si="9"/>
        <v>26082.792995155436</v>
      </c>
      <c r="AG8" s="47">
        <v>2250</v>
      </c>
      <c r="AH8" s="48">
        <f t="shared" si="10"/>
        <v>8.6263767857142848E-2</v>
      </c>
      <c r="AI8" s="71" t="s">
        <v>103</v>
      </c>
      <c r="AJ8" s="50">
        <v>0.318</v>
      </c>
      <c r="AK8" s="48">
        <f t="shared" si="0"/>
        <v>0.69324000000000008</v>
      </c>
      <c r="AL8" s="48">
        <f t="shared" si="11"/>
        <v>2.959503767857143</v>
      </c>
      <c r="AM8" s="51">
        <v>0</v>
      </c>
      <c r="AN8" s="48">
        <f t="shared" si="1"/>
        <v>0</v>
      </c>
      <c r="AO8" s="51">
        <v>0.06</v>
      </c>
      <c r="AP8" s="48">
        <f t="shared" si="2"/>
        <v>0.32999999999999996</v>
      </c>
      <c r="AQ8" s="52">
        <v>0</v>
      </c>
      <c r="AR8" s="51">
        <v>0</v>
      </c>
      <c r="AS8" s="48">
        <f t="shared" ref="AS8:AS17" si="14">IF(ISERROR(AW8*AR8),"",AW8*AR8)</f>
        <v>0</v>
      </c>
      <c r="AT8" s="48">
        <f t="shared" si="4"/>
        <v>0.32999999999999996</v>
      </c>
      <c r="AU8" s="48">
        <f t="shared" si="5"/>
        <v>3.289503767857143</v>
      </c>
      <c r="AV8" s="53">
        <f t="shared" si="6"/>
        <v>0.40190840584415582</v>
      </c>
      <c r="AW8" s="72">
        <v>5.5</v>
      </c>
      <c r="AX8" s="56"/>
      <c r="AY8" s="73"/>
      <c r="AZ8" s="56"/>
      <c r="BA8" s="34">
        <v>1000</v>
      </c>
      <c r="BB8" s="48">
        <f t="shared" si="12"/>
        <v>3289.503767857143</v>
      </c>
      <c r="BC8" s="48">
        <f t="shared" si="13"/>
        <v>5500</v>
      </c>
      <c r="BD8" s="74"/>
      <c r="BE8" s="58">
        <f t="shared" si="7"/>
        <v>36</v>
      </c>
      <c r="BF8" s="38"/>
      <c r="BG8" s="38"/>
      <c r="BH8" s="35" t="s">
        <v>75</v>
      </c>
      <c r="BI8" s="33" t="s">
        <v>76</v>
      </c>
      <c r="BJ8" s="114" t="s">
        <v>77</v>
      </c>
    </row>
    <row r="9" spans="1:65" ht="25" customHeight="1" x14ac:dyDescent="0.35">
      <c r="A9" s="65">
        <v>9</v>
      </c>
      <c r="B9" s="115"/>
      <c r="C9" s="38"/>
      <c r="D9" s="34" t="s">
        <v>62</v>
      </c>
      <c r="E9" s="33" t="s">
        <v>63</v>
      </c>
      <c r="F9" s="33" t="s">
        <v>64</v>
      </c>
      <c r="G9" s="116"/>
      <c r="H9" s="35" t="s">
        <v>104</v>
      </c>
      <c r="I9" s="35" t="s">
        <v>105</v>
      </c>
      <c r="J9" s="117"/>
      <c r="K9" s="117"/>
      <c r="L9" s="75" t="s">
        <v>106</v>
      </c>
      <c r="M9" s="117"/>
      <c r="N9" s="38"/>
      <c r="O9" s="38"/>
      <c r="P9" s="39" t="s">
        <v>107</v>
      </c>
      <c r="Q9" s="38"/>
      <c r="R9" s="33" t="s">
        <v>71</v>
      </c>
      <c r="S9" s="66">
        <v>1.62</v>
      </c>
      <c r="T9" s="33" t="s">
        <v>72</v>
      </c>
      <c r="U9" s="117"/>
      <c r="V9" s="121"/>
      <c r="W9" s="123"/>
      <c r="X9" s="121"/>
      <c r="Y9" s="69">
        <v>13</v>
      </c>
      <c r="Z9" s="69">
        <v>8.6999999999999993</v>
      </c>
      <c r="AA9" s="69">
        <v>13</v>
      </c>
      <c r="AB9" s="43">
        <v>6</v>
      </c>
      <c r="AC9" s="70">
        <v>1</v>
      </c>
      <c r="AD9" s="45">
        <f t="shared" si="8"/>
        <v>1.4702999999999999E-3</v>
      </c>
      <c r="AE9" s="43">
        <v>63</v>
      </c>
      <c r="AF9" s="46">
        <f t="shared" si="9"/>
        <v>42848.398286064068</v>
      </c>
      <c r="AG9" s="47">
        <v>2250</v>
      </c>
      <c r="AH9" s="48">
        <f t="shared" si="10"/>
        <v>5.2510714285714286E-2</v>
      </c>
      <c r="AI9" s="71" t="s">
        <v>108</v>
      </c>
      <c r="AJ9" s="50">
        <v>0.36</v>
      </c>
      <c r="AK9" s="48">
        <f t="shared" si="0"/>
        <v>0.58320000000000005</v>
      </c>
      <c r="AL9" s="48">
        <f t="shared" si="11"/>
        <v>2.2557107142857142</v>
      </c>
      <c r="AM9" s="51">
        <v>0</v>
      </c>
      <c r="AN9" s="48">
        <f t="shared" si="1"/>
        <v>0</v>
      </c>
      <c r="AO9" s="51">
        <v>0.06</v>
      </c>
      <c r="AP9" s="48">
        <f t="shared" si="2"/>
        <v>0.23699999999999999</v>
      </c>
      <c r="AQ9" s="52">
        <v>0</v>
      </c>
      <c r="AR9" s="51">
        <v>0</v>
      </c>
      <c r="AS9" s="48">
        <f t="shared" si="14"/>
        <v>0</v>
      </c>
      <c r="AT9" s="48">
        <f t="shared" si="4"/>
        <v>0.23699999999999999</v>
      </c>
      <c r="AU9" s="48">
        <f t="shared" si="5"/>
        <v>2.4927107142857143</v>
      </c>
      <c r="AV9" s="53">
        <f t="shared" si="6"/>
        <v>0.36893399638336349</v>
      </c>
      <c r="AW9" s="72">
        <v>3.95</v>
      </c>
      <c r="AX9" s="56"/>
      <c r="AY9" s="73"/>
      <c r="AZ9" s="56"/>
      <c r="BA9" s="34">
        <v>500</v>
      </c>
      <c r="BB9" s="48">
        <f t="shared" si="12"/>
        <v>1246.3553571428572</v>
      </c>
      <c r="BC9" s="48">
        <f t="shared" si="13"/>
        <v>1975</v>
      </c>
      <c r="BD9" s="74"/>
      <c r="BE9" s="58" t="str">
        <f t="shared" si="7"/>
        <v/>
      </c>
      <c r="BF9" s="38"/>
      <c r="BG9" s="38"/>
      <c r="BH9" s="35" t="s">
        <v>75</v>
      </c>
      <c r="BI9" s="33" t="s">
        <v>76</v>
      </c>
      <c r="BJ9" s="114"/>
    </row>
    <row r="10" spans="1:65" ht="25" customHeight="1" x14ac:dyDescent="0.35">
      <c r="A10" s="65">
        <v>10</v>
      </c>
      <c r="B10" s="115"/>
      <c r="C10" s="38"/>
      <c r="D10" s="34" t="s">
        <v>62</v>
      </c>
      <c r="E10" s="33" t="s">
        <v>63</v>
      </c>
      <c r="F10" s="33" t="s">
        <v>64</v>
      </c>
      <c r="G10" s="116"/>
      <c r="H10" s="35" t="s">
        <v>109</v>
      </c>
      <c r="I10" s="35" t="s">
        <v>110</v>
      </c>
      <c r="J10" s="117"/>
      <c r="K10" s="117"/>
      <c r="L10" s="35" t="s">
        <v>111</v>
      </c>
      <c r="M10" s="117"/>
      <c r="N10" s="38"/>
      <c r="O10" s="38"/>
      <c r="P10" s="39" t="s">
        <v>112</v>
      </c>
      <c r="Q10" s="38"/>
      <c r="R10" s="33" t="s">
        <v>71</v>
      </c>
      <c r="S10" s="66">
        <v>1.55</v>
      </c>
      <c r="T10" s="33" t="s">
        <v>72</v>
      </c>
      <c r="U10" s="117"/>
      <c r="V10" s="121"/>
      <c r="W10" s="123"/>
      <c r="X10" s="121"/>
      <c r="Y10" s="69">
        <v>9.9</v>
      </c>
      <c r="Z10" s="69">
        <v>9.9</v>
      </c>
      <c r="AA10" s="69">
        <v>13</v>
      </c>
      <c r="AB10" s="43">
        <v>6</v>
      </c>
      <c r="AC10" s="70">
        <v>1</v>
      </c>
      <c r="AD10" s="45">
        <f t="shared" si="8"/>
        <v>1.2741300000000001E-3</v>
      </c>
      <c r="AE10" s="43">
        <v>63</v>
      </c>
      <c r="AF10" s="46">
        <f t="shared" si="9"/>
        <v>49445.503990958532</v>
      </c>
      <c r="AG10" s="47">
        <v>2250</v>
      </c>
      <c r="AH10" s="48">
        <f t="shared" si="10"/>
        <v>4.5504642857142862E-2</v>
      </c>
      <c r="AI10" s="71" t="s">
        <v>108</v>
      </c>
      <c r="AJ10" s="50">
        <v>0.36</v>
      </c>
      <c r="AK10" s="48">
        <f t="shared" si="0"/>
        <v>0.55799999999999994</v>
      </c>
      <c r="AL10" s="48">
        <f t="shared" si="11"/>
        <v>2.1535046428571429</v>
      </c>
      <c r="AM10" s="51">
        <v>0</v>
      </c>
      <c r="AN10" s="48">
        <f t="shared" si="1"/>
        <v>0</v>
      </c>
      <c r="AO10" s="51">
        <v>0.06</v>
      </c>
      <c r="AP10" s="48">
        <f t="shared" si="2"/>
        <v>0.23699999999999999</v>
      </c>
      <c r="AQ10" s="52">
        <v>0</v>
      </c>
      <c r="AR10" s="51">
        <v>0</v>
      </c>
      <c r="AS10" s="48">
        <f t="shared" si="14"/>
        <v>0</v>
      </c>
      <c r="AT10" s="48">
        <f t="shared" si="4"/>
        <v>0.23699999999999999</v>
      </c>
      <c r="AU10" s="48">
        <f t="shared" si="5"/>
        <v>2.390504642857143</v>
      </c>
      <c r="AV10" s="53">
        <f t="shared" si="6"/>
        <v>0.39480895117540687</v>
      </c>
      <c r="AW10" s="72">
        <v>3.95</v>
      </c>
      <c r="AX10" s="56"/>
      <c r="AY10" s="73"/>
      <c r="AZ10" s="56"/>
      <c r="BA10" s="34">
        <v>500</v>
      </c>
      <c r="BB10" s="48">
        <f t="shared" si="12"/>
        <v>1195.2523214285716</v>
      </c>
      <c r="BC10" s="48">
        <f t="shared" si="13"/>
        <v>1975</v>
      </c>
      <c r="BD10" s="74"/>
      <c r="BE10" s="58" t="str">
        <f t="shared" si="7"/>
        <v/>
      </c>
      <c r="BF10" s="38"/>
      <c r="BG10" s="38"/>
      <c r="BH10" s="35" t="s">
        <v>75</v>
      </c>
      <c r="BI10" s="33" t="s">
        <v>76</v>
      </c>
      <c r="BJ10" s="114"/>
    </row>
    <row r="11" spans="1:65" ht="25" customHeight="1" x14ac:dyDescent="0.35">
      <c r="A11" s="65">
        <v>11</v>
      </c>
      <c r="B11" s="115"/>
      <c r="C11" s="38"/>
      <c r="D11" s="34" t="s">
        <v>62</v>
      </c>
      <c r="E11" s="33" t="s">
        <v>63</v>
      </c>
      <c r="F11" s="33" t="s">
        <v>64</v>
      </c>
      <c r="G11" s="116"/>
      <c r="H11" s="35" t="s">
        <v>113</v>
      </c>
      <c r="I11" s="35" t="s">
        <v>114</v>
      </c>
      <c r="J11" s="117"/>
      <c r="K11" s="117"/>
      <c r="L11" s="75" t="s">
        <v>115</v>
      </c>
      <c r="M11" s="117"/>
      <c r="N11" s="38"/>
      <c r="O11" s="38"/>
      <c r="P11" s="39" t="s">
        <v>116</v>
      </c>
      <c r="Q11" s="38"/>
      <c r="R11" s="33" t="s">
        <v>71</v>
      </c>
      <c r="S11" s="66">
        <v>1.45</v>
      </c>
      <c r="T11" s="33" t="s">
        <v>72</v>
      </c>
      <c r="U11" s="117"/>
      <c r="V11" s="121"/>
      <c r="W11" s="123"/>
      <c r="X11" s="121"/>
      <c r="Y11" s="69">
        <v>16</v>
      </c>
      <c r="Z11" s="69">
        <v>4.5</v>
      </c>
      <c r="AA11" s="69">
        <v>12.2</v>
      </c>
      <c r="AB11" s="43">
        <v>6</v>
      </c>
      <c r="AC11" s="70">
        <v>1</v>
      </c>
      <c r="AD11" s="45">
        <f t="shared" si="8"/>
        <v>8.7839999999999999E-4</v>
      </c>
      <c r="AE11" s="43">
        <v>63</v>
      </c>
      <c r="AF11" s="46">
        <f t="shared" si="9"/>
        <v>71721.311475409835</v>
      </c>
      <c r="AG11" s="47">
        <v>2250</v>
      </c>
      <c r="AH11" s="48">
        <f t="shared" si="10"/>
        <v>3.1371428571428571E-2</v>
      </c>
      <c r="AI11" s="71" t="s">
        <v>108</v>
      </c>
      <c r="AJ11" s="50">
        <v>0.36</v>
      </c>
      <c r="AK11" s="48">
        <f t="shared" si="0"/>
        <v>0.52200000000000002</v>
      </c>
      <c r="AL11" s="48">
        <f t="shared" si="11"/>
        <v>2.0033714285714286</v>
      </c>
      <c r="AM11" s="51">
        <v>0</v>
      </c>
      <c r="AN11" s="48">
        <f t="shared" si="1"/>
        <v>0</v>
      </c>
      <c r="AO11" s="51">
        <v>0.06</v>
      </c>
      <c r="AP11" s="48">
        <f t="shared" si="2"/>
        <v>0.20099999999999998</v>
      </c>
      <c r="AQ11" s="52">
        <v>0</v>
      </c>
      <c r="AR11" s="51">
        <v>0</v>
      </c>
      <c r="AS11" s="48">
        <f t="shared" si="14"/>
        <v>0</v>
      </c>
      <c r="AT11" s="48">
        <f t="shared" si="4"/>
        <v>0.20099999999999998</v>
      </c>
      <c r="AU11" s="48">
        <f t="shared" si="5"/>
        <v>2.2043714285714286</v>
      </c>
      <c r="AV11" s="53">
        <f t="shared" si="6"/>
        <v>0.3419786780383795</v>
      </c>
      <c r="AW11" s="72">
        <v>3.35</v>
      </c>
      <c r="AX11" s="56"/>
      <c r="AY11" s="73"/>
      <c r="AZ11" s="56"/>
      <c r="BA11" s="34">
        <v>500</v>
      </c>
      <c r="BB11" s="48">
        <f t="shared" si="12"/>
        <v>1102.1857142857143</v>
      </c>
      <c r="BC11" s="48">
        <f t="shared" si="13"/>
        <v>1675</v>
      </c>
      <c r="BD11" s="74"/>
      <c r="BE11" s="58" t="str">
        <f t="shared" si="7"/>
        <v/>
      </c>
      <c r="BF11" s="38"/>
      <c r="BG11" s="38"/>
      <c r="BH11" s="35" t="s">
        <v>75</v>
      </c>
      <c r="BI11" s="33" t="s">
        <v>76</v>
      </c>
      <c r="BJ11" s="114"/>
    </row>
    <row r="12" spans="1:65" ht="25" customHeight="1" x14ac:dyDescent="0.35">
      <c r="A12" s="65">
        <v>12</v>
      </c>
      <c r="B12" s="115"/>
      <c r="C12" s="38"/>
      <c r="D12" s="34" t="s">
        <v>62</v>
      </c>
      <c r="E12" s="33" t="s">
        <v>63</v>
      </c>
      <c r="F12" s="33" t="s">
        <v>64</v>
      </c>
      <c r="G12" s="116"/>
      <c r="H12" s="35" t="s">
        <v>117</v>
      </c>
      <c r="I12" s="35" t="s">
        <v>118</v>
      </c>
      <c r="J12" s="117"/>
      <c r="K12" s="117"/>
      <c r="L12" s="75" t="s">
        <v>119</v>
      </c>
      <c r="M12" s="117"/>
      <c r="N12" s="38"/>
      <c r="O12" s="38"/>
      <c r="P12" s="39" t="s">
        <v>120</v>
      </c>
      <c r="Q12" s="38"/>
      <c r="R12" s="33" t="s">
        <v>71</v>
      </c>
      <c r="S12" s="66">
        <v>2.2799999999999998</v>
      </c>
      <c r="T12" s="33" t="s">
        <v>72</v>
      </c>
      <c r="U12" s="117"/>
      <c r="V12" s="121"/>
      <c r="W12" s="123"/>
      <c r="X12" s="121"/>
      <c r="Y12" s="69">
        <v>12.2</v>
      </c>
      <c r="Z12" s="69">
        <v>12.2</v>
      </c>
      <c r="AA12" s="69">
        <v>13</v>
      </c>
      <c r="AB12" s="43">
        <v>6</v>
      </c>
      <c r="AC12" s="70">
        <v>1</v>
      </c>
      <c r="AD12" s="45">
        <f t="shared" si="8"/>
        <v>1.9349199999999997E-3</v>
      </c>
      <c r="AE12" s="43">
        <v>63</v>
      </c>
      <c r="AF12" s="46">
        <f t="shared" si="9"/>
        <v>32559.48566348997</v>
      </c>
      <c r="AG12" s="47">
        <v>2250</v>
      </c>
      <c r="AH12" s="48">
        <f t="shared" si="10"/>
        <v>6.9104285714285701E-2</v>
      </c>
      <c r="AI12" s="71" t="s">
        <v>108</v>
      </c>
      <c r="AJ12" s="50">
        <v>0.36</v>
      </c>
      <c r="AK12" s="48">
        <f t="shared" si="0"/>
        <v>0.82079999999999986</v>
      </c>
      <c r="AL12" s="48">
        <f t="shared" si="11"/>
        <v>3.1699042857142854</v>
      </c>
      <c r="AM12" s="51">
        <v>0</v>
      </c>
      <c r="AN12" s="48">
        <f t="shared" si="1"/>
        <v>0</v>
      </c>
      <c r="AO12" s="51">
        <v>0.06</v>
      </c>
      <c r="AP12" s="48">
        <f t="shared" si="2"/>
        <v>0.315</v>
      </c>
      <c r="AQ12" s="52">
        <v>0</v>
      </c>
      <c r="AR12" s="51">
        <v>0</v>
      </c>
      <c r="AS12" s="48">
        <f t="shared" si="14"/>
        <v>0</v>
      </c>
      <c r="AT12" s="48">
        <f t="shared" si="4"/>
        <v>0.315</v>
      </c>
      <c r="AU12" s="48">
        <f t="shared" si="5"/>
        <v>3.4849042857142853</v>
      </c>
      <c r="AV12" s="53">
        <f t="shared" si="6"/>
        <v>0.33620870748299325</v>
      </c>
      <c r="AW12" s="72">
        <v>5.25</v>
      </c>
      <c r="AX12" s="56"/>
      <c r="AY12" s="73"/>
      <c r="AZ12" s="56"/>
      <c r="BA12" s="34">
        <v>500</v>
      </c>
      <c r="BB12" s="48">
        <f t="shared" si="12"/>
        <v>1742.4521428571427</v>
      </c>
      <c r="BC12" s="48">
        <f t="shared" si="13"/>
        <v>2625</v>
      </c>
      <c r="BD12" s="74"/>
      <c r="BE12" s="58" t="str">
        <f t="shared" si="7"/>
        <v/>
      </c>
      <c r="BF12" s="38"/>
      <c r="BG12" s="38"/>
      <c r="BH12" s="35" t="s">
        <v>75</v>
      </c>
      <c r="BI12" s="33" t="s">
        <v>76</v>
      </c>
      <c r="BJ12" s="114"/>
    </row>
    <row r="13" spans="1:65" ht="25" customHeight="1" x14ac:dyDescent="0.35">
      <c r="A13" s="65">
        <v>13</v>
      </c>
      <c r="B13" s="115"/>
      <c r="C13" s="38"/>
      <c r="D13" s="34" t="s">
        <v>62</v>
      </c>
      <c r="E13" s="33" t="s">
        <v>63</v>
      </c>
      <c r="F13" s="33" t="s">
        <v>64</v>
      </c>
      <c r="G13" s="116"/>
      <c r="H13" s="76" t="s">
        <v>121</v>
      </c>
      <c r="I13" s="76" t="s">
        <v>122</v>
      </c>
      <c r="J13" s="117"/>
      <c r="K13" s="117"/>
      <c r="L13" s="75" t="s">
        <v>123</v>
      </c>
      <c r="M13" s="117"/>
      <c r="N13" s="38"/>
      <c r="O13" s="38"/>
      <c r="P13" s="39" t="s">
        <v>124</v>
      </c>
      <c r="Q13" s="38"/>
      <c r="R13" s="33" t="s">
        <v>71</v>
      </c>
      <c r="S13" s="66">
        <v>2.4500000000000002</v>
      </c>
      <c r="T13" s="33" t="s">
        <v>72</v>
      </c>
      <c r="U13" s="117"/>
      <c r="V13" s="121"/>
      <c r="W13" s="123"/>
      <c r="X13" s="121"/>
      <c r="Y13" s="69">
        <v>26.1</v>
      </c>
      <c r="Z13" s="69">
        <v>4.5</v>
      </c>
      <c r="AA13" s="69">
        <v>16</v>
      </c>
      <c r="AB13" s="43">
        <v>6</v>
      </c>
      <c r="AC13" s="70">
        <v>1</v>
      </c>
      <c r="AD13" s="45">
        <f t="shared" si="8"/>
        <v>1.8792000000000001E-3</v>
      </c>
      <c r="AE13" s="43">
        <v>63</v>
      </c>
      <c r="AF13" s="46">
        <f t="shared" si="9"/>
        <v>33524.904214559385</v>
      </c>
      <c r="AG13" s="47">
        <v>2250</v>
      </c>
      <c r="AH13" s="48">
        <f t="shared" si="10"/>
        <v>6.7114285714285724E-2</v>
      </c>
      <c r="AI13" s="71" t="s">
        <v>108</v>
      </c>
      <c r="AJ13" s="50">
        <v>0.36</v>
      </c>
      <c r="AK13" s="48">
        <f t="shared" si="0"/>
        <v>0.88200000000000001</v>
      </c>
      <c r="AL13" s="48">
        <f t="shared" si="11"/>
        <v>3.399114285714286</v>
      </c>
      <c r="AM13" s="51">
        <v>0</v>
      </c>
      <c r="AN13" s="48">
        <f t="shared" si="1"/>
        <v>0</v>
      </c>
      <c r="AO13" s="51">
        <v>0.06</v>
      </c>
      <c r="AP13" s="48">
        <f t="shared" si="2"/>
        <v>0.35099999999999998</v>
      </c>
      <c r="AQ13" s="52">
        <v>0</v>
      </c>
      <c r="AR13" s="51">
        <v>0</v>
      </c>
      <c r="AS13" s="48">
        <f t="shared" si="14"/>
        <v>0</v>
      </c>
      <c r="AT13" s="48">
        <f t="shared" si="4"/>
        <v>0.35099999999999998</v>
      </c>
      <c r="AU13" s="48">
        <f t="shared" si="5"/>
        <v>3.750114285714286</v>
      </c>
      <c r="AV13" s="53">
        <f t="shared" si="6"/>
        <v>0.35895482295482289</v>
      </c>
      <c r="AW13" s="72">
        <v>5.85</v>
      </c>
      <c r="AX13" s="56"/>
      <c r="AY13" s="73"/>
      <c r="AZ13" s="56"/>
      <c r="BA13" s="34">
        <v>500</v>
      </c>
      <c r="BB13" s="48">
        <f t="shared" si="12"/>
        <v>1875.0571428571429</v>
      </c>
      <c r="BC13" s="48">
        <f t="shared" si="13"/>
        <v>2925</v>
      </c>
      <c r="BD13" s="74"/>
      <c r="BE13" s="58" t="str">
        <f t="shared" si="7"/>
        <v/>
      </c>
      <c r="BF13" s="38"/>
      <c r="BG13" s="38"/>
      <c r="BH13" s="35" t="s">
        <v>75</v>
      </c>
      <c r="BI13" s="33" t="s">
        <v>76</v>
      </c>
      <c r="BJ13" s="114"/>
    </row>
    <row r="14" spans="1:65" ht="25" customHeight="1" x14ac:dyDescent="0.35">
      <c r="A14" s="65">
        <v>14</v>
      </c>
      <c r="B14" s="115"/>
      <c r="C14" s="38"/>
      <c r="D14" s="34" t="s">
        <v>62</v>
      </c>
      <c r="E14" s="33" t="s">
        <v>63</v>
      </c>
      <c r="F14" s="33" t="s">
        <v>64</v>
      </c>
      <c r="G14" s="116"/>
      <c r="H14" s="35" t="s">
        <v>125</v>
      </c>
      <c r="I14" s="35" t="s">
        <v>126</v>
      </c>
      <c r="J14" s="117"/>
      <c r="K14" s="117"/>
      <c r="L14" s="75" t="s">
        <v>127</v>
      </c>
      <c r="M14" s="117"/>
      <c r="N14" s="38"/>
      <c r="O14" s="38"/>
      <c r="P14" s="39" t="s">
        <v>128</v>
      </c>
      <c r="Q14" s="38"/>
      <c r="R14" s="33" t="s">
        <v>71</v>
      </c>
      <c r="S14" s="66">
        <v>8.1999999999999993</v>
      </c>
      <c r="T14" s="33" t="s">
        <v>72</v>
      </c>
      <c r="U14" s="117"/>
      <c r="V14" s="121"/>
      <c r="W14" s="123"/>
      <c r="X14" s="121"/>
      <c r="Y14" s="69">
        <v>26.1</v>
      </c>
      <c r="Z14" s="69">
        <v>26.1</v>
      </c>
      <c r="AA14" s="69">
        <v>31.4</v>
      </c>
      <c r="AB14" s="43">
        <v>6</v>
      </c>
      <c r="AC14" s="70">
        <v>1</v>
      </c>
      <c r="AD14" s="45">
        <f t="shared" si="8"/>
        <v>2.1389993999999999E-2</v>
      </c>
      <c r="AE14" s="43">
        <v>63</v>
      </c>
      <c r="AF14" s="46">
        <f t="shared" si="9"/>
        <v>2945.3023689487713</v>
      </c>
      <c r="AG14" s="47">
        <v>2250</v>
      </c>
      <c r="AH14" s="48">
        <f t="shared" si="10"/>
        <v>0.76392835714285712</v>
      </c>
      <c r="AI14" s="71" t="s">
        <v>108</v>
      </c>
      <c r="AJ14" s="50">
        <v>0.36</v>
      </c>
      <c r="AK14" s="48">
        <f t="shared" si="0"/>
        <v>2.9519999999999995</v>
      </c>
      <c r="AL14" s="48">
        <f t="shared" si="11"/>
        <v>11.915928357142857</v>
      </c>
      <c r="AM14" s="51">
        <v>0</v>
      </c>
      <c r="AN14" s="48">
        <f t="shared" si="1"/>
        <v>0</v>
      </c>
      <c r="AO14" s="51">
        <v>0.06</v>
      </c>
      <c r="AP14" s="48">
        <f t="shared" si="2"/>
        <v>1.0049999999999999</v>
      </c>
      <c r="AQ14" s="52">
        <v>0</v>
      </c>
      <c r="AR14" s="51">
        <v>0</v>
      </c>
      <c r="AS14" s="48">
        <f t="shared" si="14"/>
        <v>0</v>
      </c>
      <c r="AT14" s="48">
        <f t="shared" si="4"/>
        <v>1.0049999999999999</v>
      </c>
      <c r="AU14" s="48">
        <f t="shared" si="5"/>
        <v>12.920928357142856</v>
      </c>
      <c r="AV14" s="53">
        <f t="shared" si="6"/>
        <v>0.22860129211087429</v>
      </c>
      <c r="AW14" s="72">
        <v>16.75</v>
      </c>
      <c r="AX14" s="56"/>
      <c r="AY14" s="73"/>
      <c r="AZ14" s="56"/>
      <c r="BA14" s="34">
        <v>500</v>
      </c>
      <c r="BB14" s="48">
        <f t="shared" si="12"/>
        <v>6460.4641785714275</v>
      </c>
      <c r="BC14" s="48">
        <f t="shared" si="13"/>
        <v>8375</v>
      </c>
      <c r="BD14" s="74"/>
      <c r="BE14" s="58" t="str">
        <f t="shared" si="7"/>
        <v/>
      </c>
      <c r="BF14" s="38"/>
      <c r="BG14" s="38"/>
      <c r="BH14" s="35" t="s">
        <v>75</v>
      </c>
      <c r="BI14" s="33" t="s">
        <v>76</v>
      </c>
      <c r="BJ14" s="114"/>
    </row>
    <row r="15" spans="1:65" ht="25" customHeight="1" x14ac:dyDescent="0.35">
      <c r="A15" s="65">
        <v>15</v>
      </c>
      <c r="B15" s="115"/>
      <c r="C15" s="38"/>
      <c r="D15" s="34" t="s">
        <v>62</v>
      </c>
      <c r="E15" s="33" t="s">
        <v>63</v>
      </c>
      <c r="F15" s="33" t="s">
        <v>64</v>
      </c>
      <c r="G15" s="116"/>
      <c r="H15" s="35" t="s">
        <v>129</v>
      </c>
      <c r="I15" s="35" t="s">
        <v>130</v>
      </c>
      <c r="J15" s="117"/>
      <c r="K15" s="117"/>
      <c r="L15" s="35" t="s">
        <v>131</v>
      </c>
      <c r="M15" s="117"/>
      <c r="N15" s="38"/>
      <c r="O15" s="38"/>
      <c r="P15" s="39" t="s">
        <v>132</v>
      </c>
      <c r="Q15" s="38"/>
      <c r="R15" s="33" t="s">
        <v>71</v>
      </c>
      <c r="S15" s="66">
        <v>4.5599999999999996</v>
      </c>
      <c r="T15" s="33" t="s">
        <v>72</v>
      </c>
      <c r="U15" s="117"/>
      <c r="V15" s="121"/>
      <c r="W15" s="123"/>
      <c r="X15" s="121"/>
      <c r="Y15" s="69">
        <v>12.4</v>
      </c>
      <c r="Z15" s="69">
        <v>12.4</v>
      </c>
      <c r="AA15" s="69">
        <v>39.4</v>
      </c>
      <c r="AB15" s="43">
        <v>6</v>
      </c>
      <c r="AC15" s="70">
        <v>1</v>
      </c>
      <c r="AD15" s="45">
        <f t="shared" si="8"/>
        <v>6.0581440000000005E-3</v>
      </c>
      <c r="AE15" s="43">
        <v>63</v>
      </c>
      <c r="AF15" s="46">
        <f t="shared" si="9"/>
        <v>10399.224580993781</v>
      </c>
      <c r="AG15" s="47">
        <v>2250</v>
      </c>
      <c r="AH15" s="48">
        <f t="shared" si="10"/>
        <v>0.21636228571428576</v>
      </c>
      <c r="AI15" s="71" t="s">
        <v>108</v>
      </c>
      <c r="AJ15" s="50">
        <v>0.36</v>
      </c>
      <c r="AK15" s="48">
        <f t="shared" si="0"/>
        <v>1.6415999999999997</v>
      </c>
      <c r="AL15" s="48">
        <f t="shared" si="11"/>
        <v>6.4179622857142853</v>
      </c>
      <c r="AM15" s="51">
        <v>0</v>
      </c>
      <c r="AN15" s="48">
        <f t="shared" si="1"/>
        <v>0</v>
      </c>
      <c r="AO15" s="51">
        <v>0.06</v>
      </c>
      <c r="AP15" s="48">
        <f t="shared" si="2"/>
        <v>0.52500000000000002</v>
      </c>
      <c r="AQ15" s="52">
        <v>0</v>
      </c>
      <c r="AR15" s="51">
        <v>0</v>
      </c>
      <c r="AS15" s="48">
        <f t="shared" si="14"/>
        <v>0</v>
      </c>
      <c r="AT15" s="48">
        <f t="shared" si="4"/>
        <v>0.52500000000000002</v>
      </c>
      <c r="AU15" s="48">
        <f t="shared" si="5"/>
        <v>6.9429622857142856</v>
      </c>
      <c r="AV15" s="53">
        <f t="shared" si="6"/>
        <v>0.20651859591836735</v>
      </c>
      <c r="AW15" s="72">
        <v>8.75</v>
      </c>
      <c r="AX15" s="56"/>
      <c r="AY15" s="73"/>
      <c r="AZ15" s="56"/>
      <c r="BA15" s="77">
        <v>500</v>
      </c>
      <c r="BB15" s="48">
        <f t="shared" si="12"/>
        <v>3471.4811428571429</v>
      </c>
      <c r="BC15" s="48">
        <f t="shared" si="13"/>
        <v>4375</v>
      </c>
      <c r="BD15" s="74"/>
      <c r="BE15" s="58" t="str">
        <f t="shared" si="7"/>
        <v/>
      </c>
      <c r="BF15" s="38"/>
      <c r="BG15" s="38"/>
      <c r="BH15" s="35" t="s">
        <v>75</v>
      </c>
      <c r="BI15" s="33" t="s">
        <v>76</v>
      </c>
      <c r="BJ15" s="114"/>
    </row>
    <row r="16" spans="1:65" ht="25" customHeight="1" x14ac:dyDescent="0.35">
      <c r="A16" s="65">
        <v>16</v>
      </c>
      <c r="B16" s="115"/>
      <c r="C16" s="38"/>
      <c r="D16" s="34" t="s">
        <v>62</v>
      </c>
      <c r="E16" s="33" t="s">
        <v>63</v>
      </c>
      <c r="F16" s="33" t="s">
        <v>64</v>
      </c>
      <c r="G16" s="116"/>
      <c r="H16" s="35" t="s">
        <v>133</v>
      </c>
      <c r="I16" s="35" t="s">
        <v>134</v>
      </c>
      <c r="J16" s="117"/>
      <c r="K16" s="117"/>
      <c r="L16" s="35" t="s">
        <v>135</v>
      </c>
      <c r="M16" s="117"/>
      <c r="N16" s="38"/>
      <c r="O16" s="38"/>
      <c r="P16" s="39" t="s">
        <v>136</v>
      </c>
      <c r="Q16" s="38"/>
      <c r="R16" s="33" t="s">
        <v>71</v>
      </c>
      <c r="S16" s="66">
        <v>4.22</v>
      </c>
      <c r="T16" s="33" t="s">
        <v>72</v>
      </c>
      <c r="U16" s="117"/>
      <c r="V16" s="121"/>
      <c r="W16" s="123"/>
      <c r="X16" s="121"/>
      <c r="Y16" s="69">
        <v>18.600000000000001</v>
      </c>
      <c r="Z16" s="69">
        <v>18.600000000000001</v>
      </c>
      <c r="AA16" s="69">
        <v>42.1</v>
      </c>
      <c r="AB16" s="43">
        <v>6</v>
      </c>
      <c r="AC16" s="70">
        <v>1</v>
      </c>
      <c r="AD16" s="45">
        <f t="shared" si="8"/>
        <v>1.4564916000000002E-2</v>
      </c>
      <c r="AE16" s="43">
        <v>63</v>
      </c>
      <c r="AF16" s="46">
        <f t="shared" si="9"/>
        <v>4325.4626391254151</v>
      </c>
      <c r="AG16" s="47">
        <v>2250</v>
      </c>
      <c r="AH16" s="48">
        <f t="shared" si="10"/>
        <v>0.52017557142857151</v>
      </c>
      <c r="AI16" s="71" t="s">
        <v>108</v>
      </c>
      <c r="AJ16" s="50">
        <v>0.36</v>
      </c>
      <c r="AK16" s="48">
        <f t="shared" si="0"/>
        <v>1.5191999999999999</v>
      </c>
      <c r="AL16" s="48">
        <f t="shared" si="11"/>
        <v>6.2593755714285706</v>
      </c>
      <c r="AM16" s="51">
        <v>0</v>
      </c>
      <c r="AN16" s="48">
        <f t="shared" si="1"/>
        <v>0</v>
      </c>
      <c r="AO16" s="51">
        <v>0.06</v>
      </c>
      <c r="AP16" s="48">
        <f t="shared" si="2"/>
        <v>0.51</v>
      </c>
      <c r="AQ16" s="52">
        <v>0</v>
      </c>
      <c r="AR16" s="51">
        <v>0</v>
      </c>
      <c r="AS16" s="48">
        <f t="shared" si="14"/>
        <v>0</v>
      </c>
      <c r="AT16" s="48">
        <f t="shared" si="4"/>
        <v>0.51</v>
      </c>
      <c r="AU16" s="48">
        <f t="shared" si="5"/>
        <v>6.7693755714285704</v>
      </c>
      <c r="AV16" s="53">
        <f t="shared" si="6"/>
        <v>0.20360287394957996</v>
      </c>
      <c r="AW16" s="72">
        <v>8.5</v>
      </c>
      <c r="AX16" s="56"/>
      <c r="AY16" s="73"/>
      <c r="AZ16" s="56"/>
      <c r="BA16" s="77">
        <v>500</v>
      </c>
      <c r="BB16" s="48">
        <f t="shared" si="12"/>
        <v>3384.6877857142854</v>
      </c>
      <c r="BC16" s="48">
        <f t="shared" si="13"/>
        <v>4250</v>
      </c>
      <c r="BD16" s="74"/>
      <c r="BE16" s="58" t="str">
        <f t="shared" si="7"/>
        <v/>
      </c>
      <c r="BF16" s="38"/>
      <c r="BG16" s="38"/>
      <c r="BH16" s="35" t="s">
        <v>75</v>
      </c>
      <c r="BI16" s="33" t="s">
        <v>76</v>
      </c>
      <c r="BJ16" s="114"/>
    </row>
    <row r="17" spans="1:62" ht="25" customHeight="1" x14ac:dyDescent="0.35">
      <c r="A17" s="65">
        <v>17</v>
      </c>
      <c r="B17" s="115"/>
      <c r="C17" s="38"/>
      <c r="D17" s="34" t="s">
        <v>62</v>
      </c>
      <c r="E17" s="33" t="s">
        <v>63</v>
      </c>
      <c r="F17" s="33" t="s">
        <v>64</v>
      </c>
      <c r="G17" s="116"/>
      <c r="H17" s="35" t="s">
        <v>137</v>
      </c>
      <c r="I17" s="35" t="s">
        <v>138</v>
      </c>
      <c r="J17" s="35" t="s">
        <v>139</v>
      </c>
      <c r="K17" s="35" t="s">
        <v>139</v>
      </c>
      <c r="L17" s="35" t="s">
        <v>140</v>
      </c>
      <c r="M17" s="35" t="s">
        <v>141</v>
      </c>
      <c r="N17" s="38"/>
      <c r="O17" s="38"/>
      <c r="P17" s="39" t="s">
        <v>142</v>
      </c>
      <c r="Q17" s="38"/>
      <c r="R17" s="33" t="s">
        <v>71</v>
      </c>
      <c r="S17" s="66">
        <v>1.7</v>
      </c>
      <c r="T17" s="33" t="s">
        <v>72</v>
      </c>
      <c r="U17" s="117"/>
      <c r="V17" s="121"/>
      <c r="W17" s="123"/>
      <c r="X17" s="121"/>
      <c r="Y17" s="69">
        <v>9</v>
      </c>
      <c r="Z17" s="69">
        <v>7</v>
      </c>
      <c r="AA17" s="69">
        <v>17.5</v>
      </c>
      <c r="AB17" s="43">
        <v>6</v>
      </c>
      <c r="AC17" s="70">
        <v>1</v>
      </c>
      <c r="AD17" s="45">
        <f t="shared" si="8"/>
        <v>1.1025E-3</v>
      </c>
      <c r="AE17" s="43">
        <v>63</v>
      </c>
      <c r="AF17" s="46">
        <f t="shared" si="9"/>
        <v>57142.857142857145</v>
      </c>
      <c r="AG17" s="47">
        <v>2250</v>
      </c>
      <c r="AH17" s="48">
        <f t="shared" si="10"/>
        <v>3.9375E-2</v>
      </c>
      <c r="AI17" s="71" t="s">
        <v>108</v>
      </c>
      <c r="AJ17" s="50">
        <v>0.36</v>
      </c>
      <c r="AK17" s="48">
        <f t="shared" si="0"/>
        <v>0.61199999999999999</v>
      </c>
      <c r="AL17" s="48">
        <f t="shared" si="11"/>
        <v>2.351375</v>
      </c>
      <c r="AM17" s="51">
        <v>0</v>
      </c>
      <c r="AN17" s="48">
        <f t="shared" si="1"/>
        <v>0</v>
      </c>
      <c r="AO17" s="51">
        <v>0.06</v>
      </c>
      <c r="AP17" s="48">
        <f t="shared" si="2"/>
        <v>0.219</v>
      </c>
      <c r="AQ17" s="52">
        <v>0</v>
      </c>
      <c r="AR17" s="51">
        <v>0</v>
      </c>
      <c r="AS17" s="48">
        <f t="shared" si="14"/>
        <v>0</v>
      </c>
      <c r="AT17" s="48">
        <f t="shared" si="4"/>
        <v>0.219</v>
      </c>
      <c r="AU17" s="48">
        <f t="shared" si="5"/>
        <v>2.5703749999999999</v>
      </c>
      <c r="AV17" s="53">
        <f t="shared" si="6"/>
        <v>0.29578767123287675</v>
      </c>
      <c r="AW17" s="72">
        <v>3.65</v>
      </c>
      <c r="AX17" s="56"/>
      <c r="AY17" s="73"/>
      <c r="AZ17" s="56"/>
      <c r="BA17" s="34">
        <v>500</v>
      </c>
      <c r="BB17" s="48">
        <f t="shared" si="12"/>
        <v>1285.1875</v>
      </c>
      <c r="BC17" s="48">
        <f t="shared" si="13"/>
        <v>1825</v>
      </c>
      <c r="BD17" s="74"/>
      <c r="BE17" s="58" t="str">
        <f t="shared" si="7"/>
        <v/>
      </c>
      <c r="BF17" s="38"/>
      <c r="BG17" s="38"/>
      <c r="BH17" s="35" t="s">
        <v>75</v>
      </c>
      <c r="BI17" s="33" t="s">
        <v>76</v>
      </c>
      <c r="BJ17" s="114"/>
    </row>
    <row r="18" spans="1:62" ht="25" customHeight="1" x14ac:dyDescent="0.35">
      <c r="A18" s="65">
        <v>19</v>
      </c>
      <c r="B18" s="115"/>
      <c r="C18" s="38"/>
      <c r="D18" s="78" t="s">
        <v>143</v>
      </c>
      <c r="E18" s="33" t="s">
        <v>144</v>
      </c>
      <c r="F18" s="33" t="s">
        <v>64</v>
      </c>
      <c r="G18" s="117" t="s">
        <v>145</v>
      </c>
      <c r="H18" s="36" t="s">
        <v>146</v>
      </c>
      <c r="I18" s="36" t="s">
        <v>147</v>
      </c>
      <c r="J18" s="117" t="s">
        <v>148</v>
      </c>
      <c r="K18" s="117" t="s">
        <v>148</v>
      </c>
      <c r="L18" s="79" t="s">
        <v>149</v>
      </c>
      <c r="M18" s="117" t="s">
        <v>150</v>
      </c>
      <c r="N18" s="38"/>
      <c r="O18" s="38"/>
      <c r="P18" s="39" t="s">
        <v>151</v>
      </c>
      <c r="Q18" s="38"/>
      <c r="R18" s="33" t="s">
        <v>71</v>
      </c>
      <c r="S18" s="80">
        <v>2.4</v>
      </c>
      <c r="T18" s="33" t="s">
        <v>72</v>
      </c>
      <c r="U18" s="126" t="s">
        <v>152</v>
      </c>
      <c r="V18" s="121">
        <v>42</v>
      </c>
      <c r="W18" s="121">
        <v>27.5</v>
      </c>
      <c r="X18" s="121">
        <v>40.5</v>
      </c>
      <c r="Y18" s="81">
        <v>17.5</v>
      </c>
      <c r="Z18" s="81">
        <v>9</v>
      </c>
      <c r="AA18" s="81">
        <v>21.5</v>
      </c>
      <c r="AB18" s="43">
        <v>6</v>
      </c>
      <c r="AC18" s="70">
        <v>2</v>
      </c>
      <c r="AD18" s="45">
        <f t="shared" si="8"/>
        <v>3.3862499999999999E-3</v>
      </c>
      <c r="AE18" s="43">
        <v>63</v>
      </c>
      <c r="AF18" s="46">
        <f t="shared" si="9"/>
        <v>37209.302325581397</v>
      </c>
      <c r="AG18" s="47">
        <v>2250</v>
      </c>
      <c r="AH18" s="48">
        <f t="shared" si="10"/>
        <v>6.0468749999999995E-2</v>
      </c>
      <c r="AI18" s="82" t="s">
        <v>103</v>
      </c>
      <c r="AJ18" s="83">
        <v>0.318</v>
      </c>
      <c r="AK18" s="48">
        <f t="shared" si="0"/>
        <v>0.76319999999999999</v>
      </c>
      <c r="AL18" s="48">
        <f t="shared" si="11"/>
        <v>3.2236687499999999</v>
      </c>
      <c r="AM18" s="51">
        <v>0</v>
      </c>
      <c r="AN18" s="48">
        <f t="shared" si="1"/>
        <v>0</v>
      </c>
      <c r="AO18" s="84">
        <v>0.05</v>
      </c>
      <c r="AP18" s="48">
        <f t="shared" si="2"/>
        <v>0.26250000000000001</v>
      </c>
      <c r="AQ18" s="52">
        <v>0</v>
      </c>
      <c r="AR18" s="51">
        <v>0</v>
      </c>
      <c r="AS18" s="48">
        <f t="shared" ref="AS18:AS27" si="15">IF(ISERROR(AW18*AR18),"",AW18*AR18)</f>
        <v>0</v>
      </c>
      <c r="AT18" s="48">
        <f t="shared" si="4"/>
        <v>0.26250000000000001</v>
      </c>
      <c r="AU18" s="48">
        <f t="shared" si="5"/>
        <v>3.48616875</v>
      </c>
      <c r="AV18" s="53">
        <f t="shared" si="6"/>
        <v>0.33596785714285715</v>
      </c>
      <c r="AW18" s="72">
        <v>5.25</v>
      </c>
      <c r="AX18" s="56"/>
      <c r="AY18" s="73"/>
      <c r="AZ18" s="56"/>
      <c r="BA18" s="34">
        <v>1000</v>
      </c>
      <c r="BB18" s="48">
        <f t="shared" si="12"/>
        <v>3486.1687499999998</v>
      </c>
      <c r="BC18" s="48">
        <f t="shared" si="13"/>
        <v>5250</v>
      </c>
      <c r="BD18" s="74"/>
      <c r="BE18" s="58">
        <v>23.39</v>
      </c>
      <c r="BF18" s="38"/>
      <c r="BG18" s="38"/>
      <c r="BH18" s="34" t="s">
        <v>153</v>
      </c>
      <c r="BI18" s="33" t="s">
        <v>76</v>
      </c>
      <c r="BJ18" s="114" t="s">
        <v>154</v>
      </c>
    </row>
    <row r="19" spans="1:62" ht="25" customHeight="1" x14ac:dyDescent="0.35">
      <c r="A19" s="65">
        <v>20</v>
      </c>
      <c r="B19" s="115"/>
      <c r="C19" s="38"/>
      <c r="D19" s="78" t="s">
        <v>143</v>
      </c>
      <c r="E19" s="33" t="s">
        <v>144</v>
      </c>
      <c r="F19" s="33" t="s">
        <v>64</v>
      </c>
      <c r="G19" s="117"/>
      <c r="H19" s="36" t="s">
        <v>155</v>
      </c>
      <c r="I19" s="36" t="s">
        <v>155</v>
      </c>
      <c r="J19" s="117"/>
      <c r="K19" s="117"/>
      <c r="L19" s="79" t="s">
        <v>156</v>
      </c>
      <c r="M19" s="117"/>
      <c r="N19" s="38"/>
      <c r="O19" s="38"/>
      <c r="P19" s="39" t="s">
        <v>157</v>
      </c>
      <c r="Q19" s="38"/>
      <c r="R19" s="33" t="s">
        <v>71</v>
      </c>
      <c r="S19" s="80">
        <v>1.5</v>
      </c>
      <c r="T19" s="33" t="s">
        <v>72</v>
      </c>
      <c r="U19" s="126"/>
      <c r="V19" s="121"/>
      <c r="W19" s="121"/>
      <c r="X19" s="121"/>
      <c r="Y19" s="85">
        <v>12.5</v>
      </c>
      <c r="Z19" s="85">
        <v>7.5</v>
      </c>
      <c r="AA19" s="85">
        <v>13</v>
      </c>
      <c r="AB19" s="43">
        <v>6</v>
      </c>
      <c r="AC19" s="70">
        <v>1</v>
      </c>
      <c r="AD19" s="45">
        <f t="shared" si="8"/>
        <v>1.21875E-3</v>
      </c>
      <c r="AE19" s="43">
        <v>63</v>
      </c>
      <c r="AF19" s="46">
        <f t="shared" si="9"/>
        <v>51692.307692307695</v>
      </c>
      <c r="AG19" s="47">
        <v>2250</v>
      </c>
      <c r="AH19" s="48"/>
      <c r="AI19" s="86" t="s">
        <v>158</v>
      </c>
      <c r="AJ19" s="83">
        <v>0.33400000000000002</v>
      </c>
      <c r="AK19" s="48">
        <f t="shared" si="0"/>
        <v>0.501</v>
      </c>
      <c r="AL19" s="48">
        <f t="shared" si="11"/>
        <v>2.0009999999999999</v>
      </c>
      <c r="AM19" s="51">
        <v>0</v>
      </c>
      <c r="AN19" s="48">
        <f t="shared" si="1"/>
        <v>0</v>
      </c>
      <c r="AO19" s="87">
        <v>0.05</v>
      </c>
      <c r="AP19" s="48">
        <f t="shared" si="2"/>
        <v>0.15500000000000003</v>
      </c>
      <c r="AQ19" s="52">
        <v>0</v>
      </c>
      <c r="AR19" s="51">
        <v>0</v>
      </c>
      <c r="AS19" s="48">
        <f t="shared" si="15"/>
        <v>0</v>
      </c>
      <c r="AT19" s="48">
        <f t="shared" si="4"/>
        <v>0.15500000000000003</v>
      </c>
      <c r="AU19" s="48">
        <f t="shared" si="5"/>
        <v>2.1559999999999997</v>
      </c>
      <c r="AV19" s="53">
        <f t="shared" si="6"/>
        <v>0.30451612903225816</v>
      </c>
      <c r="AW19" s="72">
        <v>3.1</v>
      </c>
      <c r="AX19" s="56"/>
      <c r="AY19" s="73"/>
      <c r="AZ19" s="56"/>
      <c r="BA19" s="34">
        <v>500</v>
      </c>
      <c r="BB19" s="48">
        <f t="shared" si="12"/>
        <v>1077.9999999999998</v>
      </c>
      <c r="BC19" s="48">
        <f t="shared" si="13"/>
        <v>1550</v>
      </c>
      <c r="BD19" s="74"/>
      <c r="BE19" s="58" t="str">
        <f t="shared" si="7"/>
        <v/>
      </c>
      <c r="BF19" s="38"/>
      <c r="BG19" s="38"/>
      <c r="BH19" s="34" t="s">
        <v>153</v>
      </c>
      <c r="BI19" s="33" t="s">
        <v>76</v>
      </c>
      <c r="BJ19" s="114"/>
    </row>
    <row r="20" spans="1:62" ht="25" customHeight="1" x14ac:dyDescent="0.35">
      <c r="A20" s="65">
        <v>21</v>
      </c>
      <c r="B20" s="115"/>
      <c r="C20" s="38"/>
      <c r="D20" s="78" t="s">
        <v>143</v>
      </c>
      <c r="E20" s="33" t="s">
        <v>144</v>
      </c>
      <c r="F20" s="33" t="s">
        <v>64</v>
      </c>
      <c r="G20" s="117"/>
      <c r="H20" s="36" t="s">
        <v>159</v>
      </c>
      <c r="I20" s="36" t="s">
        <v>159</v>
      </c>
      <c r="J20" s="117"/>
      <c r="K20" s="117"/>
      <c r="L20" s="79" t="s">
        <v>160</v>
      </c>
      <c r="M20" s="117"/>
      <c r="N20" s="38"/>
      <c r="O20" s="38"/>
      <c r="P20" s="39" t="s">
        <v>161</v>
      </c>
      <c r="Q20" s="38"/>
      <c r="R20" s="33" t="s">
        <v>71</v>
      </c>
      <c r="S20" s="80">
        <v>1.4</v>
      </c>
      <c r="T20" s="33" t="s">
        <v>72</v>
      </c>
      <c r="U20" s="126"/>
      <c r="V20" s="121"/>
      <c r="W20" s="121"/>
      <c r="X20" s="121"/>
      <c r="Y20" s="85">
        <v>9</v>
      </c>
      <c r="Z20" s="85">
        <v>9</v>
      </c>
      <c r="AA20" s="85">
        <v>13</v>
      </c>
      <c r="AB20" s="43">
        <v>6</v>
      </c>
      <c r="AC20" s="70">
        <v>1</v>
      </c>
      <c r="AD20" s="45">
        <f t="shared" si="8"/>
        <v>1.0529999999999999E-3</v>
      </c>
      <c r="AE20" s="43">
        <v>63</v>
      </c>
      <c r="AF20" s="46">
        <f t="shared" si="9"/>
        <v>59829.059829059835</v>
      </c>
      <c r="AG20" s="47">
        <v>2250</v>
      </c>
      <c r="AH20" s="48"/>
      <c r="AI20" s="88" t="s">
        <v>158</v>
      </c>
      <c r="AJ20" s="83">
        <v>0.33400000000000002</v>
      </c>
      <c r="AK20" s="48">
        <f t="shared" si="0"/>
        <v>0.46760000000000002</v>
      </c>
      <c r="AL20" s="48">
        <f t="shared" si="11"/>
        <v>1.8675999999999999</v>
      </c>
      <c r="AM20" s="51">
        <v>0</v>
      </c>
      <c r="AN20" s="48">
        <f t="shared" si="1"/>
        <v>0</v>
      </c>
      <c r="AO20" s="87">
        <v>0.05</v>
      </c>
      <c r="AP20" s="48">
        <f t="shared" si="2"/>
        <v>0.15500000000000003</v>
      </c>
      <c r="AQ20" s="52">
        <v>0</v>
      </c>
      <c r="AR20" s="51">
        <v>0</v>
      </c>
      <c r="AS20" s="48">
        <f t="shared" si="15"/>
        <v>0</v>
      </c>
      <c r="AT20" s="48">
        <f t="shared" si="4"/>
        <v>0.15500000000000003</v>
      </c>
      <c r="AU20" s="48">
        <f t="shared" si="5"/>
        <v>2.0225999999999997</v>
      </c>
      <c r="AV20" s="53">
        <f t="shared" si="6"/>
        <v>0.34754838709677432</v>
      </c>
      <c r="AW20" s="72">
        <v>3.1</v>
      </c>
      <c r="AX20" s="56"/>
      <c r="AY20" s="73"/>
      <c r="AZ20" s="56"/>
      <c r="BA20" s="34">
        <v>500</v>
      </c>
      <c r="BB20" s="48">
        <f t="shared" si="12"/>
        <v>1011.2999999999998</v>
      </c>
      <c r="BC20" s="48">
        <f t="shared" si="13"/>
        <v>1550</v>
      </c>
      <c r="BD20" s="74"/>
      <c r="BE20" s="58" t="str">
        <f t="shared" si="7"/>
        <v/>
      </c>
      <c r="BF20" s="38"/>
      <c r="BG20" s="38"/>
      <c r="BH20" s="34" t="s">
        <v>153</v>
      </c>
      <c r="BI20" s="33" t="s">
        <v>76</v>
      </c>
      <c r="BJ20" s="114"/>
    </row>
    <row r="21" spans="1:62" ht="25" customHeight="1" x14ac:dyDescent="0.35">
      <c r="A21" s="65">
        <v>22</v>
      </c>
      <c r="B21" s="115"/>
      <c r="C21" s="38"/>
      <c r="D21" s="78" t="s">
        <v>143</v>
      </c>
      <c r="E21" s="33" t="s">
        <v>144</v>
      </c>
      <c r="F21" s="33" t="s">
        <v>64</v>
      </c>
      <c r="G21" s="117"/>
      <c r="H21" s="36" t="s">
        <v>162</v>
      </c>
      <c r="I21" s="36" t="s">
        <v>162</v>
      </c>
      <c r="J21" s="117"/>
      <c r="K21" s="117"/>
      <c r="L21" s="79" t="s">
        <v>163</v>
      </c>
      <c r="M21" s="117"/>
      <c r="N21" s="38"/>
      <c r="O21" s="38"/>
      <c r="P21" s="39" t="s">
        <v>164</v>
      </c>
      <c r="Q21" s="38"/>
      <c r="R21" s="33" t="s">
        <v>71</v>
      </c>
      <c r="S21" s="80">
        <v>1.4</v>
      </c>
      <c r="T21" s="33" t="s">
        <v>72</v>
      </c>
      <c r="U21" s="126"/>
      <c r="V21" s="121"/>
      <c r="W21" s="121"/>
      <c r="X21" s="121"/>
      <c r="Y21" s="85">
        <v>15.5</v>
      </c>
      <c r="Z21" s="85">
        <v>4</v>
      </c>
      <c r="AA21" s="85">
        <v>11.5</v>
      </c>
      <c r="AB21" s="43">
        <v>6</v>
      </c>
      <c r="AC21" s="70">
        <v>1</v>
      </c>
      <c r="AD21" s="45">
        <f t="shared" si="8"/>
        <v>7.1299999999999998E-4</v>
      </c>
      <c r="AE21" s="43">
        <v>63</v>
      </c>
      <c r="AF21" s="46">
        <f t="shared" si="9"/>
        <v>88359.046283309959</v>
      </c>
      <c r="AG21" s="47">
        <v>2250</v>
      </c>
      <c r="AH21" s="48"/>
      <c r="AI21" s="86" t="s">
        <v>158</v>
      </c>
      <c r="AJ21" s="83">
        <v>0.33400000000000002</v>
      </c>
      <c r="AK21" s="48">
        <f t="shared" si="0"/>
        <v>0.46760000000000002</v>
      </c>
      <c r="AL21" s="48">
        <f t="shared" si="11"/>
        <v>1.8675999999999999</v>
      </c>
      <c r="AM21" s="51">
        <v>0</v>
      </c>
      <c r="AN21" s="48">
        <f t="shared" si="1"/>
        <v>0</v>
      </c>
      <c r="AO21" s="87">
        <v>0.05</v>
      </c>
      <c r="AP21" s="48">
        <f t="shared" si="2"/>
        <v>0.15000000000000002</v>
      </c>
      <c r="AQ21" s="52">
        <v>0</v>
      </c>
      <c r="AR21" s="51">
        <v>0</v>
      </c>
      <c r="AS21" s="48">
        <f t="shared" si="15"/>
        <v>0</v>
      </c>
      <c r="AT21" s="48">
        <f t="shared" si="4"/>
        <v>0.15000000000000002</v>
      </c>
      <c r="AU21" s="48">
        <f t="shared" si="5"/>
        <v>2.0175999999999998</v>
      </c>
      <c r="AV21" s="53">
        <f t="shared" si="6"/>
        <v>0.32746666666666674</v>
      </c>
      <c r="AW21" s="72">
        <v>3</v>
      </c>
      <c r="AX21" s="56"/>
      <c r="AY21" s="73"/>
      <c r="AZ21" s="56"/>
      <c r="BA21" s="34">
        <v>500</v>
      </c>
      <c r="BB21" s="48">
        <f t="shared" si="12"/>
        <v>1008.8</v>
      </c>
      <c r="BC21" s="48">
        <f t="shared" si="13"/>
        <v>1500</v>
      </c>
      <c r="BD21" s="74"/>
      <c r="BE21" s="58" t="str">
        <f t="shared" si="7"/>
        <v/>
      </c>
      <c r="BF21" s="38"/>
      <c r="BG21" s="38"/>
      <c r="BH21" s="34" t="s">
        <v>153</v>
      </c>
      <c r="BI21" s="33" t="s">
        <v>76</v>
      </c>
      <c r="BJ21" s="114"/>
    </row>
    <row r="22" spans="1:62" ht="25" customHeight="1" x14ac:dyDescent="0.35">
      <c r="A22" s="65">
        <v>23</v>
      </c>
      <c r="B22" s="115"/>
      <c r="C22" s="38"/>
      <c r="D22" s="78" t="s">
        <v>143</v>
      </c>
      <c r="E22" s="33" t="s">
        <v>144</v>
      </c>
      <c r="F22" s="33" t="s">
        <v>64</v>
      </c>
      <c r="G22" s="117"/>
      <c r="H22" s="36" t="s">
        <v>165</v>
      </c>
      <c r="I22" s="36" t="s">
        <v>165</v>
      </c>
      <c r="J22" s="117"/>
      <c r="K22" s="117"/>
      <c r="L22" s="79" t="s">
        <v>166</v>
      </c>
      <c r="M22" s="117"/>
      <c r="N22" s="38"/>
      <c r="O22" s="38"/>
      <c r="P22" s="39" t="s">
        <v>167</v>
      </c>
      <c r="Q22" s="38"/>
      <c r="R22" s="33" t="s">
        <v>71</v>
      </c>
      <c r="S22" s="80">
        <v>2.1</v>
      </c>
      <c r="T22" s="33" t="s">
        <v>72</v>
      </c>
      <c r="U22" s="126"/>
      <c r="V22" s="121"/>
      <c r="W22" s="121"/>
      <c r="X22" s="121"/>
      <c r="Y22" s="67">
        <v>11.5</v>
      </c>
      <c r="Z22" s="67">
        <v>11.5</v>
      </c>
      <c r="AA22" s="67">
        <v>13.5</v>
      </c>
      <c r="AB22" s="43">
        <v>6</v>
      </c>
      <c r="AC22" s="70">
        <v>1</v>
      </c>
      <c r="AD22" s="45">
        <f t="shared" si="8"/>
        <v>1.7853750000000001E-3</v>
      </c>
      <c r="AE22" s="43">
        <v>63</v>
      </c>
      <c r="AF22" s="46">
        <f t="shared" si="9"/>
        <v>35286.704473850034</v>
      </c>
      <c r="AG22" s="47">
        <v>2250</v>
      </c>
      <c r="AH22" s="48">
        <f t="shared" si="10"/>
        <v>6.3763392857142859E-2</v>
      </c>
      <c r="AI22" s="86" t="s">
        <v>158</v>
      </c>
      <c r="AJ22" s="83">
        <v>0.33400000000000002</v>
      </c>
      <c r="AK22" s="48">
        <f t="shared" si="0"/>
        <v>0.70140000000000002</v>
      </c>
      <c r="AL22" s="48">
        <f t="shared" si="11"/>
        <v>2.8651633928571432</v>
      </c>
      <c r="AM22" s="51">
        <v>0</v>
      </c>
      <c r="AN22" s="48">
        <f t="shared" si="1"/>
        <v>0</v>
      </c>
      <c r="AO22" s="87">
        <v>0.05</v>
      </c>
      <c r="AP22" s="48">
        <f t="shared" si="2"/>
        <v>0.22000000000000003</v>
      </c>
      <c r="AQ22" s="52">
        <v>0</v>
      </c>
      <c r="AR22" s="51">
        <v>0</v>
      </c>
      <c r="AS22" s="48">
        <f t="shared" si="15"/>
        <v>0</v>
      </c>
      <c r="AT22" s="48">
        <f t="shared" si="4"/>
        <v>0.22000000000000003</v>
      </c>
      <c r="AU22" s="48">
        <f t="shared" si="5"/>
        <v>3.0851633928571434</v>
      </c>
      <c r="AV22" s="53">
        <f t="shared" si="6"/>
        <v>0.29882650162337654</v>
      </c>
      <c r="AW22" s="72">
        <v>4.4000000000000004</v>
      </c>
      <c r="AX22" s="56"/>
      <c r="AY22" s="73"/>
      <c r="AZ22" s="56"/>
      <c r="BA22" s="34">
        <v>500</v>
      </c>
      <c r="BB22" s="48">
        <f t="shared" si="12"/>
        <v>1542.5816964285716</v>
      </c>
      <c r="BC22" s="48">
        <f t="shared" si="13"/>
        <v>2200</v>
      </c>
      <c r="BD22" s="74"/>
      <c r="BE22" s="58" t="str">
        <f t="shared" si="7"/>
        <v/>
      </c>
      <c r="BF22" s="38"/>
      <c r="BG22" s="38"/>
      <c r="BH22" s="34" t="s">
        <v>153</v>
      </c>
      <c r="BI22" s="33" t="s">
        <v>76</v>
      </c>
      <c r="BJ22" s="114"/>
    </row>
    <row r="23" spans="1:62" ht="25" customHeight="1" x14ac:dyDescent="0.35">
      <c r="A23" s="65">
        <v>24</v>
      </c>
      <c r="B23" s="115"/>
      <c r="C23" s="38"/>
      <c r="D23" s="78" t="s">
        <v>143</v>
      </c>
      <c r="E23" s="33" t="s">
        <v>144</v>
      </c>
      <c r="F23" s="33" t="s">
        <v>64</v>
      </c>
      <c r="G23" s="117"/>
      <c r="H23" s="36" t="s">
        <v>168</v>
      </c>
      <c r="I23" s="36" t="s">
        <v>168</v>
      </c>
      <c r="J23" s="117"/>
      <c r="K23" s="117"/>
      <c r="L23" s="79" t="s">
        <v>169</v>
      </c>
      <c r="M23" s="117"/>
      <c r="N23" s="38"/>
      <c r="O23" s="38"/>
      <c r="P23" s="39" t="s">
        <v>170</v>
      </c>
      <c r="Q23" s="38"/>
      <c r="R23" s="33" t="s">
        <v>71</v>
      </c>
      <c r="S23" s="80">
        <v>2.8</v>
      </c>
      <c r="T23" s="33" t="s">
        <v>72</v>
      </c>
      <c r="U23" s="126"/>
      <c r="V23" s="121"/>
      <c r="W23" s="121"/>
      <c r="X23" s="121"/>
      <c r="Y23" s="81">
        <v>27.5</v>
      </c>
      <c r="Z23" s="81">
        <v>4.5</v>
      </c>
      <c r="AA23" s="81">
        <v>15.5</v>
      </c>
      <c r="AB23" s="43">
        <v>6</v>
      </c>
      <c r="AC23" s="70">
        <v>1</v>
      </c>
      <c r="AD23" s="45">
        <f t="shared" si="8"/>
        <v>1.9181249999999999E-3</v>
      </c>
      <c r="AE23" s="43">
        <v>63</v>
      </c>
      <c r="AF23" s="46">
        <f t="shared" si="9"/>
        <v>32844.574780058654</v>
      </c>
      <c r="AG23" s="47">
        <v>2250</v>
      </c>
      <c r="AH23" s="48">
        <f t="shared" si="10"/>
        <v>6.8504464285714273E-2</v>
      </c>
      <c r="AI23" s="86" t="s">
        <v>158</v>
      </c>
      <c r="AJ23" s="83">
        <v>0.33400000000000002</v>
      </c>
      <c r="AK23" s="48">
        <f t="shared" si="0"/>
        <v>0.93520000000000003</v>
      </c>
      <c r="AL23" s="48">
        <f t="shared" si="11"/>
        <v>3.8037044642857141</v>
      </c>
      <c r="AM23" s="51">
        <v>0</v>
      </c>
      <c r="AN23" s="48">
        <f t="shared" si="1"/>
        <v>0</v>
      </c>
      <c r="AO23" s="87">
        <v>0.05</v>
      </c>
      <c r="AP23" s="48">
        <f t="shared" si="2"/>
        <v>0.26750000000000002</v>
      </c>
      <c r="AQ23" s="52">
        <v>0</v>
      </c>
      <c r="AR23" s="51">
        <v>0</v>
      </c>
      <c r="AS23" s="48">
        <f t="shared" si="15"/>
        <v>0</v>
      </c>
      <c r="AT23" s="48">
        <f t="shared" si="4"/>
        <v>0.26750000000000002</v>
      </c>
      <c r="AU23" s="48">
        <f t="shared" si="5"/>
        <v>4.0712044642857137</v>
      </c>
      <c r="AV23" s="53">
        <f t="shared" si="6"/>
        <v>0.23902720293724972</v>
      </c>
      <c r="AW23" s="72">
        <v>5.35</v>
      </c>
      <c r="AX23" s="56"/>
      <c r="AY23" s="73"/>
      <c r="AZ23" s="56"/>
      <c r="BA23" s="34">
        <v>500</v>
      </c>
      <c r="BB23" s="48">
        <f t="shared" si="12"/>
        <v>2035.6022321428568</v>
      </c>
      <c r="BC23" s="48">
        <f t="shared" si="13"/>
        <v>2675</v>
      </c>
      <c r="BD23" s="74"/>
      <c r="BE23" s="58" t="str">
        <f t="shared" si="7"/>
        <v/>
      </c>
      <c r="BF23" s="38"/>
      <c r="BG23" s="38"/>
      <c r="BH23" s="34" t="s">
        <v>153</v>
      </c>
      <c r="BI23" s="33" t="s">
        <v>76</v>
      </c>
      <c r="BJ23" s="114"/>
    </row>
    <row r="24" spans="1:62" ht="25" customHeight="1" x14ac:dyDescent="0.35">
      <c r="A24" s="65">
        <v>25</v>
      </c>
      <c r="B24" s="115"/>
      <c r="C24" s="38"/>
      <c r="D24" s="78" t="s">
        <v>143</v>
      </c>
      <c r="E24" s="33" t="s">
        <v>144</v>
      </c>
      <c r="F24" s="33" t="s">
        <v>64</v>
      </c>
      <c r="G24" s="117"/>
      <c r="H24" s="89" t="s">
        <v>171</v>
      </c>
      <c r="I24" s="89" t="s">
        <v>171</v>
      </c>
      <c r="J24" s="117"/>
      <c r="K24" s="117"/>
      <c r="L24" s="79" t="s">
        <v>172</v>
      </c>
      <c r="M24" s="117"/>
      <c r="N24" s="38"/>
      <c r="O24" s="38"/>
      <c r="P24" s="39" t="s">
        <v>173</v>
      </c>
      <c r="Q24" s="38"/>
      <c r="R24" s="33" t="s">
        <v>71</v>
      </c>
      <c r="S24" s="80">
        <v>2.7</v>
      </c>
      <c r="T24" s="33" t="s">
        <v>72</v>
      </c>
      <c r="U24" s="126"/>
      <c r="V24" s="121"/>
      <c r="W24" s="121"/>
      <c r="X24" s="121"/>
      <c r="Y24" s="68">
        <v>16</v>
      </c>
      <c r="Z24" s="68">
        <v>9</v>
      </c>
      <c r="AA24" s="68">
        <v>11.5</v>
      </c>
      <c r="AB24" s="43">
        <v>6</v>
      </c>
      <c r="AC24" s="70">
        <v>1</v>
      </c>
      <c r="AD24" s="45">
        <f t="shared" si="8"/>
        <v>1.6559999999999999E-3</v>
      </c>
      <c r="AE24" s="43">
        <v>63</v>
      </c>
      <c r="AF24" s="46">
        <f t="shared" si="9"/>
        <v>38043.478260869568</v>
      </c>
      <c r="AG24" s="47">
        <v>2250</v>
      </c>
      <c r="AH24" s="48">
        <f t="shared" si="10"/>
        <v>5.9142857142857136E-2</v>
      </c>
      <c r="AI24" s="86" t="s">
        <v>158</v>
      </c>
      <c r="AJ24" s="83">
        <v>0.33400000000000002</v>
      </c>
      <c r="AK24" s="48">
        <f t="shared" si="0"/>
        <v>0.90180000000000016</v>
      </c>
      <c r="AL24" s="48">
        <f t="shared" si="11"/>
        <v>3.6609428571428575</v>
      </c>
      <c r="AM24" s="51">
        <v>0</v>
      </c>
      <c r="AN24" s="48">
        <f t="shared" si="1"/>
        <v>0</v>
      </c>
      <c r="AO24" s="87">
        <v>0.05</v>
      </c>
      <c r="AP24" s="48">
        <f t="shared" si="2"/>
        <v>0.26750000000000002</v>
      </c>
      <c r="AQ24" s="52">
        <v>0</v>
      </c>
      <c r="AR24" s="51">
        <v>0</v>
      </c>
      <c r="AS24" s="48">
        <f t="shared" si="15"/>
        <v>0</v>
      </c>
      <c r="AT24" s="48">
        <f t="shared" si="4"/>
        <v>0.26750000000000002</v>
      </c>
      <c r="AU24" s="48">
        <f t="shared" si="5"/>
        <v>3.9284428571428576</v>
      </c>
      <c r="AV24" s="53">
        <f t="shared" si="6"/>
        <v>0.26571161548731631</v>
      </c>
      <c r="AW24" s="72">
        <v>5.35</v>
      </c>
      <c r="AX24" s="56"/>
      <c r="AY24" s="73"/>
      <c r="AZ24" s="56"/>
      <c r="BA24" s="34">
        <v>500</v>
      </c>
      <c r="BB24" s="48">
        <f t="shared" si="12"/>
        <v>1964.2214285714288</v>
      </c>
      <c r="BC24" s="48">
        <f t="shared" si="13"/>
        <v>2675</v>
      </c>
      <c r="BD24" s="74"/>
      <c r="BE24" s="58" t="str">
        <f t="shared" si="7"/>
        <v/>
      </c>
      <c r="BF24" s="38"/>
      <c r="BG24" s="38"/>
      <c r="BH24" s="34" t="s">
        <v>153</v>
      </c>
      <c r="BI24" s="33" t="s">
        <v>76</v>
      </c>
      <c r="BJ24" s="114"/>
    </row>
    <row r="25" spans="1:62" ht="25" customHeight="1" x14ac:dyDescent="0.35">
      <c r="A25" s="65">
        <v>26</v>
      </c>
      <c r="B25" s="115"/>
      <c r="C25" s="38"/>
      <c r="D25" s="78" t="s">
        <v>143</v>
      </c>
      <c r="E25" s="33" t="s">
        <v>144</v>
      </c>
      <c r="F25" s="33" t="s">
        <v>64</v>
      </c>
      <c r="G25" s="117"/>
      <c r="H25" s="36" t="s">
        <v>174</v>
      </c>
      <c r="I25" s="36" t="s">
        <v>174</v>
      </c>
      <c r="J25" s="117"/>
      <c r="K25" s="117"/>
      <c r="L25" s="79" t="s">
        <v>175</v>
      </c>
      <c r="M25" s="117"/>
      <c r="N25" s="38"/>
      <c r="O25" s="38"/>
      <c r="P25" s="39" t="s">
        <v>176</v>
      </c>
      <c r="Q25" s="38"/>
      <c r="R25" s="33" t="s">
        <v>71</v>
      </c>
      <c r="S25" s="80">
        <v>3.85</v>
      </c>
      <c r="T25" s="33" t="s">
        <v>72</v>
      </c>
      <c r="U25" s="126"/>
      <c r="V25" s="121"/>
      <c r="W25" s="121"/>
      <c r="X25" s="121"/>
      <c r="Y25" s="68">
        <v>17</v>
      </c>
      <c r="Z25" s="68">
        <v>17</v>
      </c>
      <c r="AA25" s="68">
        <v>16.5</v>
      </c>
      <c r="AB25" s="43">
        <v>6</v>
      </c>
      <c r="AC25" s="70">
        <v>1</v>
      </c>
      <c r="AD25" s="45">
        <f t="shared" si="8"/>
        <v>4.7685000000000002E-3</v>
      </c>
      <c r="AE25" s="43">
        <v>63</v>
      </c>
      <c r="AF25" s="46">
        <f t="shared" si="9"/>
        <v>13211.701793016671</v>
      </c>
      <c r="AG25" s="47">
        <v>2250</v>
      </c>
      <c r="AH25" s="48">
        <f t="shared" si="10"/>
        <v>0.17030357142857144</v>
      </c>
      <c r="AI25" s="86" t="s">
        <v>158</v>
      </c>
      <c r="AJ25" s="83">
        <v>0.33400000000000002</v>
      </c>
      <c r="AK25" s="48">
        <f t="shared" si="0"/>
        <v>1.2859</v>
      </c>
      <c r="AL25" s="48">
        <f t="shared" si="11"/>
        <v>5.3062035714285711</v>
      </c>
      <c r="AM25" s="51">
        <v>0</v>
      </c>
      <c r="AN25" s="48">
        <f t="shared" si="1"/>
        <v>0</v>
      </c>
      <c r="AO25" s="87">
        <v>0.05</v>
      </c>
      <c r="AP25" s="48">
        <f t="shared" si="2"/>
        <v>0.39</v>
      </c>
      <c r="AQ25" s="52">
        <v>0</v>
      </c>
      <c r="AR25" s="51">
        <v>0</v>
      </c>
      <c r="AS25" s="48">
        <f t="shared" si="15"/>
        <v>0</v>
      </c>
      <c r="AT25" s="48">
        <f t="shared" si="4"/>
        <v>0.39</v>
      </c>
      <c r="AU25" s="48">
        <f t="shared" si="5"/>
        <v>5.6962035714285708</v>
      </c>
      <c r="AV25" s="53">
        <f t="shared" si="6"/>
        <v>0.26971749084249091</v>
      </c>
      <c r="AW25" s="72">
        <v>7.8</v>
      </c>
      <c r="AX25" s="56"/>
      <c r="AY25" s="73"/>
      <c r="AZ25" s="56"/>
      <c r="BA25" s="34">
        <v>500</v>
      </c>
      <c r="BB25" s="48">
        <f t="shared" si="12"/>
        <v>2848.1017857142856</v>
      </c>
      <c r="BC25" s="48">
        <f t="shared" si="13"/>
        <v>3900</v>
      </c>
      <c r="BD25" s="74"/>
      <c r="BE25" s="58" t="str">
        <f t="shared" si="7"/>
        <v/>
      </c>
      <c r="BF25" s="38"/>
      <c r="BG25" s="38"/>
      <c r="BH25" s="34" t="s">
        <v>153</v>
      </c>
      <c r="BI25" s="33" t="s">
        <v>76</v>
      </c>
      <c r="BJ25" s="114"/>
    </row>
    <row r="26" spans="1:62" ht="25" customHeight="1" x14ac:dyDescent="0.35">
      <c r="A26" s="65">
        <v>27</v>
      </c>
      <c r="B26" s="115"/>
      <c r="C26" s="38"/>
      <c r="D26" s="78" t="s">
        <v>143</v>
      </c>
      <c r="E26" s="33" t="s">
        <v>144</v>
      </c>
      <c r="F26" s="33" t="s">
        <v>64</v>
      </c>
      <c r="G26" s="117"/>
      <c r="H26" s="36" t="s">
        <v>177</v>
      </c>
      <c r="I26" s="36" t="s">
        <v>177</v>
      </c>
      <c r="J26" s="117"/>
      <c r="K26" s="117"/>
      <c r="L26" s="79" t="s">
        <v>178</v>
      </c>
      <c r="M26" s="117"/>
      <c r="N26" s="38"/>
      <c r="O26" s="38"/>
      <c r="P26" s="39" t="s">
        <v>179</v>
      </c>
      <c r="Q26" s="38"/>
      <c r="R26" s="33" t="s">
        <v>71</v>
      </c>
      <c r="S26" s="80">
        <v>6.5</v>
      </c>
      <c r="T26" s="33" t="s">
        <v>72</v>
      </c>
      <c r="U26" s="126"/>
      <c r="V26" s="121"/>
      <c r="W26" s="121"/>
      <c r="X26" s="121"/>
      <c r="Y26" s="68">
        <v>21.5</v>
      </c>
      <c r="Z26" s="68">
        <v>21.5</v>
      </c>
      <c r="AA26" s="68">
        <v>27</v>
      </c>
      <c r="AB26" s="43">
        <v>6</v>
      </c>
      <c r="AC26" s="70">
        <v>1</v>
      </c>
      <c r="AD26" s="45">
        <f t="shared" si="8"/>
        <v>1.2480750000000001E-2</v>
      </c>
      <c r="AE26" s="43">
        <v>63</v>
      </c>
      <c r="AF26" s="46">
        <f t="shared" si="9"/>
        <v>5047.7735712998019</v>
      </c>
      <c r="AG26" s="47">
        <v>2250</v>
      </c>
      <c r="AH26" s="48">
        <f t="shared" si="10"/>
        <v>0.44574107142857139</v>
      </c>
      <c r="AI26" s="86" t="s">
        <v>158</v>
      </c>
      <c r="AJ26" s="83">
        <v>0.33400000000000002</v>
      </c>
      <c r="AK26" s="48">
        <f t="shared" si="0"/>
        <v>2.1710000000000003</v>
      </c>
      <c r="AL26" s="48">
        <f t="shared" si="11"/>
        <v>9.1167410714285708</v>
      </c>
      <c r="AM26" s="51">
        <v>0</v>
      </c>
      <c r="AN26" s="48">
        <f t="shared" si="1"/>
        <v>0</v>
      </c>
      <c r="AO26" s="87">
        <v>0.05</v>
      </c>
      <c r="AP26" s="48">
        <f t="shared" si="2"/>
        <v>0.69750000000000001</v>
      </c>
      <c r="AQ26" s="52">
        <v>0</v>
      </c>
      <c r="AR26" s="51">
        <v>0</v>
      </c>
      <c r="AS26" s="48">
        <f t="shared" si="15"/>
        <v>0</v>
      </c>
      <c r="AT26" s="48">
        <f t="shared" si="4"/>
        <v>0.69750000000000001</v>
      </c>
      <c r="AU26" s="48">
        <f t="shared" si="5"/>
        <v>9.8142410714285706</v>
      </c>
      <c r="AV26" s="53">
        <f t="shared" si="6"/>
        <v>0.29647017409114185</v>
      </c>
      <c r="AW26" s="72">
        <v>13.95</v>
      </c>
      <c r="AX26" s="56"/>
      <c r="AY26" s="73"/>
      <c r="AZ26" s="56"/>
      <c r="BA26" s="34">
        <v>500</v>
      </c>
      <c r="BB26" s="48">
        <f t="shared" si="12"/>
        <v>4907.1205357142853</v>
      </c>
      <c r="BC26" s="48">
        <f t="shared" si="13"/>
        <v>6975</v>
      </c>
      <c r="BD26" s="74"/>
      <c r="BE26" s="58" t="str">
        <f t="shared" si="7"/>
        <v/>
      </c>
      <c r="BF26" s="38"/>
      <c r="BG26" s="38"/>
      <c r="BH26" s="34" t="s">
        <v>153</v>
      </c>
      <c r="BI26" s="33" t="s">
        <v>76</v>
      </c>
      <c r="BJ26" s="114"/>
    </row>
    <row r="27" spans="1:62" ht="25" customHeight="1" x14ac:dyDescent="0.35">
      <c r="A27" s="65">
        <v>28</v>
      </c>
      <c r="B27" s="115"/>
      <c r="C27" s="38"/>
      <c r="D27" s="78" t="s">
        <v>143</v>
      </c>
      <c r="E27" s="33" t="s">
        <v>144</v>
      </c>
      <c r="F27" s="33" t="s">
        <v>64</v>
      </c>
      <c r="G27" s="117"/>
      <c r="H27" s="36" t="s">
        <v>180</v>
      </c>
      <c r="I27" s="36" t="s">
        <v>180</v>
      </c>
      <c r="J27" s="117"/>
      <c r="K27" s="117"/>
      <c r="L27" s="79" t="s">
        <v>181</v>
      </c>
      <c r="M27" s="117"/>
      <c r="N27" s="38"/>
      <c r="O27" s="38"/>
      <c r="P27" s="39" t="s">
        <v>182</v>
      </c>
      <c r="Q27" s="38"/>
      <c r="R27" s="33" t="s">
        <v>71</v>
      </c>
      <c r="S27" s="80">
        <v>3.9</v>
      </c>
      <c r="T27" s="33" t="s">
        <v>72</v>
      </c>
      <c r="U27" s="126"/>
      <c r="V27" s="121"/>
      <c r="W27" s="121"/>
      <c r="X27" s="121"/>
      <c r="Y27" s="68">
        <v>12.5</v>
      </c>
      <c r="Z27" s="68">
        <v>12.5</v>
      </c>
      <c r="AA27" s="68">
        <v>38.5</v>
      </c>
      <c r="AB27" s="43">
        <v>6</v>
      </c>
      <c r="AC27" s="70">
        <v>1</v>
      </c>
      <c r="AD27" s="45">
        <f t="shared" si="8"/>
        <v>6.0156250000000001E-3</v>
      </c>
      <c r="AE27" s="43">
        <v>63</v>
      </c>
      <c r="AF27" s="46">
        <f t="shared" si="9"/>
        <v>10472.727272727272</v>
      </c>
      <c r="AG27" s="47">
        <v>2250</v>
      </c>
      <c r="AH27" s="48">
        <f t="shared" si="10"/>
        <v>0.21484375</v>
      </c>
      <c r="AI27" s="86" t="s">
        <v>158</v>
      </c>
      <c r="AJ27" s="83">
        <v>0.33400000000000002</v>
      </c>
      <c r="AK27" s="48">
        <f t="shared" si="0"/>
        <v>1.3026</v>
      </c>
      <c r="AL27" s="48">
        <f t="shared" si="11"/>
        <v>5.4174437500000003</v>
      </c>
      <c r="AM27" s="51">
        <v>0</v>
      </c>
      <c r="AN27" s="48">
        <f t="shared" si="1"/>
        <v>0</v>
      </c>
      <c r="AO27" s="87">
        <v>0.05</v>
      </c>
      <c r="AP27" s="48">
        <f t="shared" si="2"/>
        <v>0.39500000000000002</v>
      </c>
      <c r="AQ27" s="52">
        <v>0</v>
      </c>
      <c r="AR27" s="51">
        <v>0</v>
      </c>
      <c r="AS27" s="48">
        <f t="shared" si="15"/>
        <v>0</v>
      </c>
      <c r="AT27" s="48">
        <f t="shared" si="4"/>
        <v>0.39500000000000002</v>
      </c>
      <c r="AU27" s="48">
        <f t="shared" si="5"/>
        <v>5.8124437499999999</v>
      </c>
      <c r="AV27" s="53">
        <f t="shared" si="6"/>
        <v>0.26424762658227852</v>
      </c>
      <c r="AW27" s="72">
        <v>7.9</v>
      </c>
      <c r="AX27" s="56"/>
      <c r="AY27" s="73"/>
      <c r="AZ27" s="56"/>
      <c r="BA27" s="34">
        <v>500</v>
      </c>
      <c r="BB27" s="48">
        <f t="shared" si="12"/>
        <v>2906.2218750000002</v>
      </c>
      <c r="BC27" s="48">
        <f t="shared" si="13"/>
        <v>3950</v>
      </c>
      <c r="BD27" s="74"/>
      <c r="BE27" s="58" t="str">
        <f t="shared" si="7"/>
        <v/>
      </c>
      <c r="BF27" s="38"/>
      <c r="BG27" s="38"/>
      <c r="BH27" s="34" t="s">
        <v>153</v>
      </c>
      <c r="BI27" s="33" t="s">
        <v>76</v>
      </c>
      <c r="BJ27" s="114"/>
    </row>
    <row r="28" spans="1:62" ht="44.25" customHeight="1" x14ac:dyDescent="0.35">
      <c r="A28" s="65">
        <v>30</v>
      </c>
      <c r="B28" s="115"/>
      <c r="C28" s="38"/>
      <c r="D28" s="34" t="s">
        <v>62</v>
      </c>
      <c r="E28" s="33" t="s">
        <v>63</v>
      </c>
      <c r="F28" s="33" t="s">
        <v>64</v>
      </c>
      <c r="G28" s="116" t="s">
        <v>183</v>
      </c>
      <c r="H28" s="90" t="s">
        <v>184</v>
      </c>
      <c r="I28" s="90" t="s">
        <v>185</v>
      </c>
      <c r="J28" s="118" t="s">
        <v>98</v>
      </c>
      <c r="K28" s="118" t="s">
        <v>98</v>
      </c>
      <c r="L28" s="35" t="s">
        <v>186</v>
      </c>
      <c r="M28" s="118" t="s">
        <v>187</v>
      </c>
      <c r="N28" s="38"/>
      <c r="O28" s="38"/>
      <c r="P28" s="39" t="s">
        <v>342</v>
      </c>
      <c r="Q28" s="38"/>
      <c r="R28" s="33" t="s">
        <v>71</v>
      </c>
      <c r="S28" s="66">
        <v>2.38</v>
      </c>
      <c r="T28" s="33" t="s">
        <v>72</v>
      </c>
      <c r="U28" s="117" t="s">
        <v>188</v>
      </c>
      <c r="V28" s="118">
        <v>45</v>
      </c>
      <c r="W28" s="118">
        <v>40</v>
      </c>
      <c r="X28" s="118">
        <v>35</v>
      </c>
      <c r="Y28" s="69">
        <v>18.600000000000001</v>
      </c>
      <c r="Z28" s="69">
        <v>10.8</v>
      </c>
      <c r="AA28" s="69">
        <v>23.7</v>
      </c>
      <c r="AB28" s="43">
        <v>6</v>
      </c>
      <c r="AC28" s="70">
        <v>2</v>
      </c>
      <c r="AD28" s="45">
        <f t="shared" si="8"/>
        <v>4.7608560000000008E-3</v>
      </c>
      <c r="AE28" s="43">
        <v>63</v>
      </c>
      <c r="AF28" s="46">
        <f t="shared" si="9"/>
        <v>26465.828834142427</v>
      </c>
      <c r="AG28" s="47">
        <v>2250</v>
      </c>
      <c r="AH28" s="48">
        <f t="shared" si="10"/>
        <v>8.5015285714285724E-2</v>
      </c>
      <c r="AI28" s="71" t="s">
        <v>103</v>
      </c>
      <c r="AJ28" s="50">
        <v>0.318</v>
      </c>
      <c r="AK28" s="48">
        <f t="shared" si="0"/>
        <v>0.75683999999999996</v>
      </c>
      <c r="AL28" s="48">
        <f t="shared" si="11"/>
        <v>3.2218552857142857</v>
      </c>
      <c r="AM28" s="51">
        <v>0</v>
      </c>
      <c r="AN28" s="48">
        <f t="shared" si="1"/>
        <v>0</v>
      </c>
      <c r="AO28" s="84">
        <v>0.06</v>
      </c>
      <c r="AP28" s="48">
        <f t="shared" si="2"/>
        <v>0.32999999999999996</v>
      </c>
      <c r="AQ28" s="52">
        <v>0</v>
      </c>
      <c r="AR28" s="51">
        <v>0</v>
      </c>
      <c r="AS28" s="48">
        <f t="shared" ref="AS28:AS36" si="16">IF(ISERROR(AW28*AR28),"",AW28*AR28)</f>
        <v>0</v>
      </c>
      <c r="AT28" s="48">
        <f t="shared" si="4"/>
        <v>0.32999999999999996</v>
      </c>
      <c r="AU28" s="48">
        <f t="shared" si="5"/>
        <v>3.5518552857142858</v>
      </c>
      <c r="AV28" s="53">
        <f t="shared" si="6"/>
        <v>0.35420812987012984</v>
      </c>
      <c r="AW28" s="72">
        <v>5.5</v>
      </c>
      <c r="AX28" s="56"/>
      <c r="AY28" s="73"/>
      <c r="AZ28" s="56"/>
      <c r="BA28" s="34">
        <v>1000</v>
      </c>
      <c r="BB28" s="48">
        <f t="shared" si="12"/>
        <v>3551.8552857142859</v>
      </c>
      <c r="BC28" s="48">
        <f t="shared" si="13"/>
        <v>5500</v>
      </c>
      <c r="BD28" s="74"/>
      <c r="BE28" s="58">
        <f t="shared" si="7"/>
        <v>31.5</v>
      </c>
      <c r="BF28" s="38"/>
      <c r="BG28" s="38"/>
      <c r="BH28" s="35" t="s">
        <v>75</v>
      </c>
      <c r="BI28" s="33" t="s">
        <v>76</v>
      </c>
      <c r="BJ28" s="114" t="s">
        <v>189</v>
      </c>
    </row>
    <row r="29" spans="1:62" ht="25" customHeight="1" x14ac:dyDescent="0.35">
      <c r="A29" s="65">
        <v>31</v>
      </c>
      <c r="B29" s="115"/>
      <c r="C29" s="38"/>
      <c r="D29" s="34" t="s">
        <v>62</v>
      </c>
      <c r="E29" s="33" t="s">
        <v>63</v>
      </c>
      <c r="F29" s="33" t="s">
        <v>64</v>
      </c>
      <c r="G29" s="116"/>
      <c r="H29" s="35" t="s">
        <v>104</v>
      </c>
      <c r="I29" s="35" t="s">
        <v>105</v>
      </c>
      <c r="J29" s="118"/>
      <c r="K29" s="118"/>
      <c r="L29" s="35" t="s">
        <v>190</v>
      </c>
      <c r="M29" s="118"/>
      <c r="N29" s="38"/>
      <c r="O29" s="38"/>
      <c r="P29" s="39" t="s">
        <v>192</v>
      </c>
      <c r="Q29" s="38"/>
      <c r="R29" s="33" t="s">
        <v>71</v>
      </c>
      <c r="S29" s="66">
        <v>1.45</v>
      </c>
      <c r="T29" s="33" t="s">
        <v>72</v>
      </c>
      <c r="U29" s="117"/>
      <c r="V29" s="118"/>
      <c r="W29" s="118"/>
      <c r="X29" s="118"/>
      <c r="Y29" s="69">
        <v>13</v>
      </c>
      <c r="Z29" s="69">
        <v>7.7</v>
      </c>
      <c r="AA29" s="69">
        <v>12.2</v>
      </c>
      <c r="AB29" s="43">
        <v>6</v>
      </c>
      <c r="AC29" s="70">
        <v>1</v>
      </c>
      <c r="AD29" s="45">
        <f t="shared" si="8"/>
        <v>1.2212200000000001E-3</v>
      </c>
      <c r="AE29" s="43">
        <v>63</v>
      </c>
      <c r="AF29" s="46">
        <f t="shared" si="9"/>
        <v>51587.756505789286</v>
      </c>
      <c r="AG29" s="47">
        <v>2250</v>
      </c>
      <c r="AH29" s="48">
        <f t="shared" si="10"/>
        <v>4.3615000000000008E-2</v>
      </c>
      <c r="AI29" s="71" t="s">
        <v>108</v>
      </c>
      <c r="AJ29" s="50">
        <v>0.36</v>
      </c>
      <c r="AK29" s="48">
        <f t="shared" si="0"/>
        <v>0.52200000000000002</v>
      </c>
      <c r="AL29" s="48">
        <f t="shared" si="11"/>
        <v>2.0156149999999999</v>
      </c>
      <c r="AM29" s="51">
        <v>0</v>
      </c>
      <c r="AN29" s="48">
        <f t="shared" si="1"/>
        <v>0</v>
      </c>
      <c r="AO29" s="84">
        <v>0.06</v>
      </c>
      <c r="AP29" s="48">
        <f t="shared" si="2"/>
        <v>0.22499999999999998</v>
      </c>
      <c r="AQ29" s="52">
        <v>0</v>
      </c>
      <c r="AR29" s="51">
        <v>0</v>
      </c>
      <c r="AS29" s="48">
        <f t="shared" si="16"/>
        <v>0</v>
      </c>
      <c r="AT29" s="48">
        <f t="shared" si="4"/>
        <v>0.22499999999999998</v>
      </c>
      <c r="AU29" s="48">
        <f t="shared" si="5"/>
        <v>2.240615</v>
      </c>
      <c r="AV29" s="53">
        <f t="shared" si="6"/>
        <v>0.40250266666666668</v>
      </c>
      <c r="AW29" s="72">
        <v>3.75</v>
      </c>
      <c r="AX29" s="56"/>
      <c r="AY29" s="73"/>
      <c r="AZ29" s="56"/>
      <c r="BA29" s="34">
        <v>500</v>
      </c>
      <c r="BB29" s="48">
        <f t="shared" si="12"/>
        <v>1120.3075000000001</v>
      </c>
      <c r="BC29" s="48">
        <f t="shared" si="13"/>
        <v>1875</v>
      </c>
      <c r="BD29" s="74"/>
      <c r="BE29" s="58" t="str">
        <f t="shared" si="7"/>
        <v/>
      </c>
      <c r="BF29" s="38"/>
      <c r="BG29" s="38"/>
      <c r="BH29" s="35" t="s">
        <v>75</v>
      </c>
      <c r="BI29" s="33" t="s">
        <v>76</v>
      </c>
      <c r="BJ29" s="114"/>
    </row>
    <row r="30" spans="1:62" ht="25" customHeight="1" x14ac:dyDescent="0.35">
      <c r="A30" s="65">
        <v>32</v>
      </c>
      <c r="B30" s="115"/>
      <c r="C30" s="38"/>
      <c r="D30" s="34" t="s">
        <v>62</v>
      </c>
      <c r="E30" s="33" t="s">
        <v>63</v>
      </c>
      <c r="F30" s="33" t="s">
        <v>64</v>
      </c>
      <c r="G30" s="116"/>
      <c r="H30" s="35" t="s">
        <v>109</v>
      </c>
      <c r="I30" s="35" t="s">
        <v>110</v>
      </c>
      <c r="J30" s="118"/>
      <c r="K30" s="118"/>
      <c r="L30" s="35" t="s">
        <v>191</v>
      </c>
      <c r="M30" s="118"/>
      <c r="N30" s="38"/>
      <c r="O30" s="38"/>
      <c r="P30" s="39" t="s">
        <v>194</v>
      </c>
      <c r="Q30" s="38"/>
      <c r="R30" s="33" t="s">
        <v>71</v>
      </c>
      <c r="S30" s="66">
        <v>1.38</v>
      </c>
      <c r="T30" s="33" t="s">
        <v>72</v>
      </c>
      <c r="U30" s="117"/>
      <c r="V30" s="118"/>
      <c r="W30" s="118"/>
      <c r="X30" s="118"/>
      <c r="Y30" s="69">
        <v>9.8000000000000007</v>
      </c>
      <c r="Z30" s="69">
        <v>9.8000000000000007</v>
      </c>
      <c r="AA30" s="69">
        <v>13</v>
      </c>
      <c r="AB30" s="43">
        <v>6</v>
      </c>
      <c r="AC30" s="70">
        <v>1</v>
      </c>
      <c r="AD30" s="45">
        <f t="shared" si="8"/>
        <v>1.2485200000000001E-3</v>
      </c>
      <c r="AE30" s="43">
        <v>63</v>
      </c>
      <c r="AF30" s="46">
        <f t="shared" si="9"/>
        <v>50459.744337295349</v>
      </c>
      <c r="AG30" s="47">
        <v>2250</v>
      </c>
      <c r="AH30" s="48">
        <f t="shared" si="10"/>
        <v>4.4590000000000005E-2</v>
      </c>
      <c r="AI30" s="71" t="s">
        <v>108</v>
      </c>
      <c r="AJ30" s="50">
        <v>0.36</v>
      </c>
      <c r="AK30" s="48">
        <f t="shared" si="0"/>
        <v>0.49679999999999996</v>
      </c>
      <c r="AL30" s="48">
        <f t="shared" si="11"/>
        <v>1.9213899999999997</v>
      </c>
      <c r="AM30" s="51">
        <v>0</v>
      </c>
      <c r="AN30" s="48">
        <f t="shared" si="1"/>
        <v>0</v>
      </c>
      <c r="AO30" s="84">
        <v>0.06</v>
      </c>
      <c r="AP30" s="48">
        <f t="shared" si="2"/>
        <v>0.22499999999999998</v>
      </c>
      <c r="AQ30" s="52">
        <v>0</v>
      </c>
      <c r="AR30" s="51">
        <v>0</v>
      </c>
      <c r="AS30" s="48">
        <f t="shared" si="16"/>
        <v>0</v>
      </c>
      <c r="AT30" s="48">
        <f t="shared" si="4"/>
        <v>0.22499999999999998</v>
      </c>
      <c r="AU30" s="48">
        <f t="shared" si="5"/>
        <v>2.1463899999999998</v>
      </c>
      <c r="AV30" s="53">
        <f t="shared" si="6"/>
        <v>0.42762933333333336</v>
      </c>
      <c r="AW30" s="72">
        <v>3.75</v>
      </c>
      <c r="AX30" s="56"/>
      <c r="AY30" s="73"/>
      <c r="AZ30" s="56"/>
      <c r="BA30" s="34">
        <v>500</v>
      </c>
      <c r="BB30" s="48">
        <f t="shared" si="12"/>
        <v>1073.1949999999999</v>
      </c>
      <c r="BC30" s="48">
        <f t="shared" si="13"/>
        <v>1875</v>
      </c>
      <c r="BD30" s="74"/>
      <c r="BE30" s="58" t="str">
        <f t="shared" si="7"/>
        <v/>
      </c>
      <c r="BF30" s="38"/>
      <c r="BG30" s="38"/>
      <c r="BH30" s="35" t="s">
        <v>75</v>
      </c>
      <c r="BI30" s="33" t="s">
        <v>76</v>
      </c>
      <c r="BJ30" s="114"/>
    </row>
    <row r="31" spans="1:62" ht="25" customHeight="1" x14ac:dyDescent="0.35">
      <c r="A31" s="65">
        <v>33</v>
      </c>
      <c r="B31" s="115"/>
      <c r="C31" s="38"/>
      <c r="D31" s="34" t="s">
        <v>62</v>
      </c>
      <c r="E31" s="33" t="s">
        <v>63</v>
      </c>
      <c r="F31" s="33" t="s">
        <v>64</v>
      </c>
      <c r="G31" s="116"/>
      <c r="H31" s="35" t="s">
        <v>113</v>
      </c>
      <c r="I31" s="35" t="s">
        <v>114</v>
      </c>
      <c r="J31" s="118"/>
      <c r="K31" s="118"/>
      <c r="L31" s="35" t="s">
        <v>193</v>
      </c>
      <c r="M31" s="118"/>
      <c r="N31" s="38"/>
      <c r="O31" s="38"/>
      <c r="P31" s="39" t="s">
        <v>196</v>
      </c>
      <c r="Q31" s="38"/>
      <c r="R31" s="33" t="s">
        <v>71</v>
      </c>
      <c r="S31" s="66">
        <v>1.35</v>
      </c>
      <c r="T31" s="33" t="s">
        <v>72</v>
      </c>
      <c r="U31" s="117"/>
      <c r="V31" s="118"/>
      <c r="W31" s="118"/>
      <c r="X31" s="118"/>
      <c r="Y31" s="69">
        <v>15.5</v>
      </c>
      <c r="Z31" s="69">
        <v>3.9</v>
      </c>
      <c r="AA31" s="69">
        <v>12</v>
      </c>
      <c r="AB31" s="43">
        <v>6</v>
      </c>
      <c r="AC31" s="70">
        <v>1</v>
      </c>
      <c r="AD31" s="45">
        <f t="shared" si="8"/>
        <v>7.2539999999999996E-4</v>
      </c>
      <c r="AE31" s="43">
        <v>63</v>
      </c>
      <c r="AF31" s="46">
        <f t="shared" si="9"/>
        <v>86848.635235732014</v>
      </c>
      <c r="AG31" s="47">
        <v>2250</v>
      </c>
      <c r="AH31" s="48">
        <f t="shared" si="10"/>
        <v>2.5907142857142854E-2</v>
      </c>
      <c r="AI31" s="71" t="s">
        <v>108</v>
      </c>
      <c r="AJ31" s="50">
        <v>0.36</v>
      </c>
      <c r="AK31" s="48">
        <f t="shared" si="0"/>
        <v>0.48599999999999999</v>
      </c>
      <c r="AL31" s="48">
        <f t="shared" si="11"/>
        <v>1.861907142857143</v>
      </c>
      <c r="AM31" s="51">
        <v>0</v>
      </c>
      <c r="AN31" s="48">
        <f t="shared" si="1"/>
        <v>0</v>
      </c>
      <c r="AO31" s="84">
        <v>0.06</v>
      </c>
      <c r="AP31" s="48">
        <f t="shared" si="2"/>
        <v>0.216</v>
      </c>
      <c r="AQ31" s="52">
        <v>0</v>
      </c>
      <c r="AR31" s="51">
        <v>0</v>
      </c>
      <c r="AS31" s="48">
        <f t="shared" si="16"/>
        <v>0</v>
      </c>
      <c r="AT31" s="48">
        <f t="shared" si="4"/>
        <v>0.216</v>
      </c>
      <c r="AU31" s="48">
        <f t="shared" si="5"/>
        <v>2.0779071428571432</v>
      </c>
      <c r="AV31" s="53">
        <f t="shared" si="6"/>
        <v>0.42280357142857133</v>
      </c>
      <c r="AW31" s="72">
        <v>3.6</v>
      </c>
      <c r="AX31" s="56"/>
      <c r="AY31" s="73"/>
      <c r="AZ31" s="56"/>
      <c r="BA31" s="34">
        <v>500</v>
      </c>
      <c r="BB31" s="48">
        <f t="shared" si="12"/>
        <v>1038.9535714285716</v>
      </c>
      <c r="BC31" s="48">
        <f t="shared" si="13"/>
        <v>1800</v>
      </c>
      <c r="BD31" s="74"/>
      <c r="BE31" s="58" t="str">
        <f t="shared" si="7"/>
        <v/>
      </c>
      <c r="BF31" s="38"/>
      <c r="BG31" s="38"/>
      <c r="BH31" s="35" t="s">
        <v>75</v>
      </c>
      <c r="BI31" s="33" t="s">
        <v>76</v>
      </c>
      <c r="BJ31" s="114"/>
    </row>
    <row r="32" spans="1:62" ht="25" customHeight="1" x14ac:dyDescent="0.35">
      <c r="A32" s="65">
        <v>34</v>
      </c>
      <c r="B32" s="115"/>
      <c r="C32" s="38"/>
      <c r="D32" s="34" t="s">
        <v>62</v>
      </c>
      <c r="E32" s="33" t="s">
        <v>63</v>
      </c>
      <c r="F32" s="33" t="s">
        <v>64</v>
      </c>
      <c r="G32" s="116"/>
      <c r="H32" s="35" t="s">
        <v>117</v>
      </c>
      <c r="I32" s="35" t="s">
        <v>118</v>
      </c>
      <c r="J32" s="118"/>
      <c r="K32" s="118"/>
      <c r="L32" s="35" t="s">
        <v>195</v>
      </c>
      <c r="M32" s="118"/>
      <c r="N32" s="38"/>
      <c r="O32" s="38"/>
      <c r="P32" s="39" t="s">
        <v>197</v>
      </c>
      <c r="Q32" s="38"/>
      <c r="R32" s="33" t="s">
        <v>71</v>
      </c>
      <c r="S32" s="66">
        <v>2.06</v>
      </c>
      <c r="T32" s="33" t="s">
        <v>72</v>
      </c>
      <c r="U32" s="117"/>
      <c r="V32" s="118"/>
      <c r="W32" s="118"/>
      <c r="X32" s="118"/>
      <c r="Y32" s="69">
        <v>13</v>
      </c>
      <c r="Z32" s="69">
        <v>13</v>
      </c>
      <c r="AA32" s="69">
        <v>13.9</v>
      </c>
      <c r="AB32" s="43">
        <v>6</v>
      </c>
      <c r="AC32" s="70">
        <v>1</v>
      </c>
      <c r="AD32" s="45">
        <f t="shared" si="8"/>
        <v>2.3490999999999998E-3</v>
      </c>
      <c r="AE32" s="43">
        <v>63</v>
      </c>
      <c r="AF32" s="46">
        <f t="shared" si="9"/>
        <v>26818.781661061686</v>
      </c>
      <c r="AG32" s="47">
        <v>2250</v>
      </c>
      <c r="AH32" s="48">
        <f t="shared" si="10"/>
        <v>8.3896428571428566E-2</v>
      </c>
      <c r="AI32" s="71" t="s">
        <v>108</v>
      </c>
      <c r="AJ32" s="50">
        <v>0.36</v>
      </c>
      <c r="AK32" s="48">
        <f t="shared" si="0"/>
        <v>0.74160000000000004</v>
      </c>
      <c r="AL32" s="48">
        <f t="shared" si="11"/>
        <v>2.8854964285714289</v>
      </c>
      <c r="AM32" s="51">
        <v>0</v>
      </c>
      <c r="AN32" s="48">
        <f t="shared" si="1"/>
        <v>0</v>
      </c>
      <c r="AO32" s="84">
        <v>0.06</v>
      </c>
      <c r="AP32" s="48">
        <f t="shared" si="2"/>
        <v>0.3</v>
      </c>
      <c r="AQ32" s="52">
        <v>0</v>
      </c>
      <c r="AR32" s="51">
        <v>0</v>
      </c>
      <c r="AS32" s="48">
        <f t="shared" si="16"/>
        <v>0</v>
      </c>
      <c r="AT32" s="48">
        <f t="shared" si="4"/>
        <v>0.3</v>
      </c>
      <c r="AU32" s="48">
        <f t="shared" si="5"/>
        <v>3.1854964285714287</v>
      </c>
      <c r="AV32" s="53">
        <f t="shared" si="6"/>
        <v>0.36290071428571424</v>
      </c>
      <c r="AW32" s="72">
        <v>5</v>
      </c>
      <c r="AX32" s="56"/>
      <c r="AY32" s="73"/>
      <c r="AZ32" s="56"/>
      <c r="BA32" s="34">
        <v>500</v>
      </c>
      <c r="BB32" s="48">
        <f t="shared" si="12"/>
        <v>1592.7482142857143</v>
      </c>
      <c r="BC32" s="48">
        <f t="shared" si="13"/>
        <v>2500</v>
      </c>
      <c r="BD32" s="74"/>
      <c r="BE32" s="58" t="str">
        <f t="shared" si="7"/>
        <v/>
      </c>
      <c r="BF32" s="38"/>
      <c r="BG32" s="38"/>
      <c r="BH32" s="35" t="s">
        <v>75</v>
      </c>
      <c r="BI32" s="33" t="s">
        <v>76</v>
      </c>
      <c r="BJ32" s="114"/>
    </row>
    <row r="33" spans="1:64" ht="25" customHeight="1" x14ac:dyDescent="0.35">
      <c r="A33" s="65">
        <v>35</v>
      </c>
      <c r="B33" s="115"/>
      <c r="C33" s="38"/>
      <c r="D33" s="34" t="s">
        <v>62</v>
      </c>
      <c r="E33" s="33" t="s">
        <v>63</v>
      </c>
      <c r="F33" s="33" t="s">
        <v>64</v>
      </c>
      <c r="G33" s="116"/>
      <c r="H33" s="76" t="s">
        <v>121</v>
      </c>
      <c r="I33" s="76" t="s">
        <v>122</v>
      </c>
      <c r="J33" s="118"/>
      <c r="K33" s="118"/>
      <c r="L33" s="35" t="s">
        <v>123</v>
      </c>
      <c r="M33" s="118"/>
      <c r="N33" s="38"/>
      <c r="O33" s="38"/>
      <c r="P33" s="39" t="s">
        <v>201</v>
      </c>
      <c r="Q33" s="38"/>
      <c r="R33" s="33" t="s">
        <v>71</v>
      </c>
      <c r="S33" s="66">
        <v>2.2000000000000002</v>
      </c>
      <c r="T33" s="33" t="s">
        <v>72</v>
      </c>
      <c r="U33" s="117"/>
      <c r="V33" s="118"/>
      <c r="W33" s="118"/>
      <c r="X33" s="118"/>
      <c r="Y33" s="69">
        <v>26.1</v>
      </c>
      <c r="Z33" s="69">
        <v>4.5</v>
      </c>
      <c r="AA33" s="69">
        <v>16</v>
      </c>
      <c r="AB33" s="43">
        <v>6</v>
      </c>
      <c r="AC33" s="70">
        <v>1</v>
      </c>
      <c r="AD33" s="45">
        <f t="shared" si="8"/>
        <v>1.8792000000000001E-3</v>
      </c>
      <c r="AE33" s="43">
        <v>63</v>
      </c>
      <c r="AF33" s="46">
        <f t="shared" si="9"/>
        <v>33524.904214559385</v>
      </c>
      <c r="AG33" s="47">
        <v>2250</v>
      </c>
      <c r="AH33" s="48">
        <f t="shared" si="10"/>
        <v>6.7114285714285724E-2</v>
      </c>
      <c r="AI33" s="71" t="s">
        <v>108</v>
      </c>
      <c r="AJ33" s="50">
        <v>0.36</v>
      </c>
      <c r="AK33" s="48">
        <f t="shared" si="0"/>
        <v>0.79200000000000004</v>
      </c>
      <c r="AL33" s="48">
        <f t="shared" si="11"/>
        <v>3.0591142857142861</v>
      </c>
      <c r="AM33" s="51">
        <v>0</v>
      </c>
      <c r="AN33" s="48">
        <f t="shared" si="1"/>
        <v>0</v>
      </c>
      <c r="AO33" s="84">
        <v>0.06</v>
      </c>
      <c r="AP33" s="48">
        <f t="shared" si="2"/>
        <v>0.34499999999999997</v>
      </c>
      <c r="AQ33" s="52">
        <v>0</v>
      </c>
      <c r="AR33" s="51">
        <v>0</v>
      </c>
      <c r="AS33" s="48">
        <f t="shared" si="16"/>
        <v>0</v>
      </c>
      <c r="AT33" s="48">
        <f t="shared" si="4"/>
        <v>0.34499999999999997</v>
      </c>
      <c r="AU33" s="48">
        <f t="shared" si="5"/>
        <v>3.4041142857142859</v>
      </c>
      <c r="AV33" s="53">
        <f t="shared" si="6"/>
        <v>0.40798012422360247</v>
      </c>
      <c r="AW33" s="72">
        <v>5.75</v>
      </c>
      <c r="AX33" s="56"/>
      <c r="AY33" s="73"/>
      <c r="AZ33" s="56"/>
      <c r="BA33" s="34">
        <v>500</v>
      </c>
      <c r="BB33" s="48">
        <f t="shared" si="12"/>
        <v>1702.0571428571429</v>
      </c>
      <c r="BC33" s="48">
        <f t="shared" si="13"/>
        <v>2875</v>
      </c>
      <c r="BD33" s="74"/>
      <c r="BE33" s="58" t="str">
        <f t="shared" si="7"/>
        <v/>
      </c>
      <c r="BF33" s="38"/>
      <c r="BG33" s="38"/>
      <c r="BH33" s="35" t="s">
        <v>75</v>
      </c>
      <c r="BI33" s="33" t="s">
        <v>76</v>
      </c>
      <c r="BJ33" s="114"/>
    </row>
    <row r="34" spans="1:64" ht="25" customHeight="1" x14ac:dyDescent="0.35">
      <c r="A34" s="65">
        <v>36</v>
      </c>
      <c r="B34" s="115"/>
      <c r="C34" s="38"/>
      <c r="D34" s="34" t="s">
        <v>62</v>
      </c>
      <c r="E34" s="33" t="s">
        <v>63</v>
      </c>
      <c r="F34" s="33" t="s">
        <v>64</v>
      </c>
      <c r="G34" s="116"/>
      <c r="H34" s="35" t="s">
        <v>198</v>
      </c>
      <c r="I34" s="35" t="s">
        <v>199</v>
      </c>
      <c r="J34" s="118"/>
      <c r="K34" s="118"/>
      <c r="L34" s="35" t="s">
        <v>200</v>
      </c>
      <c r="M34" s="118"/>
      <c r="N34" s="38"/>
      <c r="O34" s="38"/>
      <c r="P34" s="39" t="s">
        <v>203</v>
      </c>
      <c r="Q34" s="38"/>
      <c r="R34" s="33" t="s">
        <v>71</v>
      </c>
      <c r="S34" s="66">
        <v>4.2</v>
      </c>
      <c r="T34" s="33" t="s">
        <v>72</v>
      </c>
      <c r="U34" s="117"/>
      <c r="V34" s="118"/>
      <c r="W34" s="118"/>
      <c r="X34" s="118"/>
      <c r="Y34" s="69">
        <v>21</v>
      </c>
      <c r="Z34" s="69">
        <v>21</v>
      </c>
      <c r="AA34" s="69">
        <v>21</v>
      </c>
      <c r="AB34" s="43">
        <v>6</v>
      </c>
      <c r="AC34" s="70">
        <v>1</v>
      </c>
      <c r="AD34" s="45">
        <f t="shared" si="8"/>
        <v>9.2610000000000001E-3</v>
      </c>
      <c r="AE34" s="43">
        <v>63</v>
      </c>
      <c r="AF34" s="46">
        <f t="shared" si="9"/>
        <v>6802.7210884353744</v>
      </c>
      <c r="AG34" s="47">
        <v>2250</v>
      </c>
      <c r="AH34" s="48">
        <f t="shared" si="10"/>
        <v>0.33074999999999999</v>
      </c>
      <c r="AI34" s="71" t="s">
        <v>108</v>
      </c>
      <c r="AJ34" s="50">
        <v>0.36</v>
      </c>
      <c r="AK34" s="48">
        <f t="shared" si="0"/>
        <v>1.512</v>
      </c>
      <c r="AL34" s="48">
        <f t="shared" si="11"/>
        <v>6.0427499999999998</v>
      </c>
      <c r="AM34" s="51">
        <v>0</v>
      </c>
      <c r="AN34" s="48">
        <f t="shared" si="1"/>
        <v>0</v>
      </c>
      <c r="AO34" s="84">
        <v>0.06</v>
      </c>
      <c r="AP34" s="48">
        <f t="shared" si="2"/>
        <v>0.52500000000000002</v>
      </c>
      <c r="AQ34" s="52">
        <v>0</v>
      </c>
      <c r="AR34" s="51">
        <v>0</v>
      </c>
      <c r="AS34" s="48">
        <f t="shared" si="16"/>
        <v>0</v>
      </c>
      <c r="AT34" s="48">
        <f t="shared" si="4"/>
        <v>0.52500000000000002</v>
      </c>
      <c r="AU34" s="48">
        <f t="shared" si="5"/>
        <v>6.5677500000000002</v>
      </c>
      <c r="AV34" s="53">
        <f t="shared" si="6"/>
        <v>0.24939999999999998</v>
      </c>
      <c r="AW34" s="72">
        <v>8.75</v>
      </c>
      <c r="AX34" s="56"/>
      <c r="AY34" s="73"/>
      <c r="AZ34" s="56"/>
      <c r="BA34" s="34">
        <v>500</v>
      </c>
      <c r="BB34" s="48">
        <f t="shared" si="12"/>
        <v>3283.875</v>
      </c>
      <c r="BC34" s="48">
        <f t="shared" si="13"/>
        <v>4375</v>
      </c>
      <c r="BD34" s="74"/>
      <c r="BE34" s="58" t="str">
        <f t="shared" si="7"/>
        <v/>
      </c>
      <c r="BF34" s="38"/>
      <c r="BG34" s="38"/>
      <c r="BH34" s="35" t="s">
        <v>75</v>
      </c>
      <c r="BI34" s="33" t="s">
        <v>76</v>
      </c>
      <c r="BJ34" s="114"/>
    </row>
    <row r="35" spans="1:64" ht="25" customHeight="1" x14ac:dyDescent="0.35">
      <c r="A35" s="65">
        <v>37</v>
      </c>
      <c r="B35" s="115"/>
      <c r="C35" s="38"/>
      <c r="D35" s="34" t="s">
        <v>62</v>
      </c>
      <c r="E35" s="33" t="s">
        <v>63</v>
      </c>
      <c r="F35" s="33" t="s">
        <v>64</v>
      </c>
      <c r="G35" s="116"/>
      <c r="H35" s="35" t="s">
        <v>125</v>
      </c>
      <c r="I35" s="35" t="s">
        <v>126</v>
      </c>
      <c r="J35" s="118"/>
      <c r="K35" s="118"/>
      <c r="L35" s="35" t="s">
        <v>202</v>
      </c>
      <c r="M35" s="118"/>
      <c r="N35" s="38"/>
      <c r="O35" s="38"/>
      <c r="P35" s="39" t="s">
        <v>204</v>
      </c>
      <c r="Q35" s="38"/>
      <c r="R35" s="33" t="s">
        <v>71</v>
      </c>
      <c r="S35" s="66">
        <v>7.42</v>
      </c>
      <c r="T35" s="33" t="s">
        <v>72</v>
      </c>
      <c r="U35" s="117"/>
      <c r="V35" s="118"/>
      <c r="W35" s="118"/>
      <c r="X35" s="118"/>
      <c r="Y35" s="69">
        <v>26.3</v>
      </c>
      <c r="Z35" s="69">
        <v>26.3</v>
      </c>
      <c r="AA35" s="69">
        <v>31.4</v>
      </c>
      <c r="AB35" s="43">
        <v>6</v>
      </c>
      <c r="AC35" s="70">
        <v>1</v>
      </c>
      <c r="AD35" s="45">
        <f t="shared" si="8"/>
        <v>2.1719066000000002E-2</v>
      </c>
      <c r="AE35" s="43">
        <v>63</v>
      </c>
      <c r="AF35" s="46">
        <f t="shared" si="9"/>
        <v>2900.6772206502801</v>
      </c>
      <c r="AG35" s="47">
        <v>2250</v>
      </c>
      <c r="AH35" s="48">
        <f t="shared" si="10"/>
        <v>0.77568092857142856</v>
      </c>
      <c r="AI35" s="71" t="s">
        <v>108</v>
      </c>
      <c r="AJ35" s="50">
        <v>0.36</v>
      </c>
      <c r="AK35" s="48">
        <f t="shared" si="0"/>
        <v>2.6711999999999998</v>
      </c>
      <c r="AL35" s="48">
        <f t="shared" si="11"/>
        <v>10.86688092857143</v>
      </c>
      <c r="AM35" s="51">
        <v>0</v>
      </c>
      <c r="AN35" s="48">
        <f t="shared" si="1"/>
        <v>0</v>
      </c>
      <c r="AO35" s="84">
        <v>0.06</v>
      </c>
      <c r="AP35" s="48">
        <f t="shared" si="2"/>
        <v>0.97499999999999998</v>
      </c>
      <c r="AQ35" s="52">
        <v>0</v>
      </c>
      <c r="AR35" s="51">
        <v>0</v>
      </c>
      <c r="AS35" s="48">
        <f t="shared" si="16"/>
        <v>0</v>
      </c>
      <c r="AT35" s="48">
        <f t="shared" si="4"/>
        <v>0.97499999999999998</v>
      </c>
      <c r="AU35" s="48">
        <f t="shared" si="5"/>
        <v>11.841880928571429</v>
      </c>
      <c r="AV35" s="53">
        <f t="shared" si="6"/>
        <v>0.27126886593406591</v>
      </c>
      <c r="AW35" s="72">
        <v>16.25</v>
      </c>
      <c r="AX35" s="56"/>
      <c r="AY35" s="73"/>
      <c r="AZ35" s="56"/>
      <c r="BA35" s="77">
        <v>500</v>
      </c>
      <c r="BB35" s="48">
        <f t="shared" si="12"/>
        <v>5920.9404642857144</v>
      </c>
      <c r="BC35" s="48">
        <f t="shared" si="13"/>
        <v>8125</v>
      </c>
      <c r="BD35" s="74"/>
      <c r="BE35" s="58" t="str">
        <f t="shared" si="7"/>
        <v/>
      </c>
      <c r="BF35" s="38"/>
      <c r="BG35" s="38"/>
      <c r="BH35" s="35" t="s">
        <v>75</v>
      </c>
      <c r="BI35" s="33" t="s">
        <v>76</v>
      </c>
      <c r="BJ35" s="114"/>
    </row>
    <row r="36" spans="1:64" ht="25" customHeight="1" x14ac:dyDescent="0.35">
      <c r="A36" s="65">
        <v>38</v>
      </c>
      <c r="B36" s="115"/>
      <c r="C36" s="38"/>
      <c r="D36" s="34" t="s">
        <v>62</v>
      </c>
      <c r="E36" s="33" t="s">
        <v>63</v>
      </c>
      <c r="F36" s="33" t="s">
        <v>64</v>
      </c>
      <c r="G36" s="116"/>
      <c r="H36" s="35" t="s">
        <v>129</v>
      </c>
      <c r="I36" s="35" t="s">
        <v>130</v>
      </c>
      <c r="J36" s="118"/>
      <c r="K36" s="118"/>
      <c r="L36" s="35" t="s">
        <v>131</v>
      </c>
      <c r="M36" s="118"/>
      <c r="N36" s="38"/>
      <c r="O36" s="38"/>
      <c r="P36" s="39" t="s">
        <v>343</v>
      </c>
      <c r="Q36" s="38"/>
      <c r="R36" s="33" t="s">
        <v>71</v>
      </c>
      <c r="S36" s="66">
        <v>4.42</v>
      </c>
      <c r="T36" s="33" t="s">
        <v>72</v>
      </c>
      <c r="U36" s="117"/>
      <c r="V36" s="118"/>
      <c r="W36" s="118"/>
      <c r="X36" s="118"/>
      <c r="Y36" s="69">
        <v>12.4</v>
      </c>
      <c r="Z36" s="69">
        <v>12.4</v>
      </c>
      <c r="AA36" s="69">
        <v>39.4</v>
      </c>
      <c r="AB36" s="43">
        <v>6</v>
      </c>
      <c r="AC36" s="70">
        <v>1</v>
      </c>
      <c r="AD36" s="45">
        <f t="shared" si="8"/>
        <v>6.0581440000000005E-3</v>
      </c>
      <c r="AE36" s="43">
        <v>63</v>
      </c>
      <c r="AF36" s="46">
        <f t="shared" si="9"/>
        <v>10399.224580993781</v>
      </c>
      <c r="AG36" s="47">
        <v>2250</v>
      </c>
      <c r="AH36" s="48">
        <f t="shared" si="10"/>
        <v>0.21636228571428576</v>
      </c>
      <c r="AI36" s="71" t="s">
        <v>108</v>
      </c>
      <c r="AJ36" s="50">
        <v>0.36</v>
      </c>
      <c r="AK36" s="48">
        <f t="shared" si="0"/>
        <v>1.5911999999999999</v>
      </c>
      <c r="AL36" s="48">
        <f t="shared" si="11"/>
        <v>6.2275622857142858</v>
      </c>
      <c r="AM36" s="51">
        <v>0</v>
      </c>
      <c r="AN36" s="48">
        <f t="shared" si="1"/>
        <v>0</v>
      </c>
      <c r="AO36" s="84">
        <v>0.06</v>
      </c>
      <c r="AP36" s="48">
        <f t="shared" si="2"/>
        <v>0.52500000000000002</v>
      </c>
      <c r="AQ36" s="52">
        <v>0</v>
      </c>
      <c r="AR36" s="51">
        <v>0</v>
      </c>
      <c r="AS36" s="48">
        <f t="shared" si="16"/>
        <v>0</v>
      </c>
      <c r="AT36" s="48">
        <f t="shared" si="4"/>
        <v>0.52500000000000002</v>
      </c>
      <c r="AU36" s="48">
        <f t="shared" si="5"/>
        <v>6.7525622857142862</v>
      </c>
      <c r="AV36" s="53">
        <f t="shared" si="6"/>
        <v>0.2282785959183673</v>
      </c>
      <c r="AW36" s="72">
        <v>8.75</v>
      </c>
      <c r="AX36" s="56"/>
      <c r="AY36" s="73"/>
      <c r="AZ36" s="56"/>
      <c r="BA36" s="77">
        <v>500</v>
      </c>
      <c r="BB36" s="48">
        <f t="shared" si="12"/>
        <v>3376.2811428571431</v>
      </c>
      <c r="BC36" s="48">
        <f t="shared" si="13"/>
        <v>4375</v>
      </c>
      <c r="BD36" s="74"/>
      <c r="BE36" s="58" t="str">
        <f t="shared" si="7"/>
        <v/>
      </c>
      <c r="BF36" s="38"/>
      <c r="BG36" s="38"/>
      <c r="BH36" s="35" t="s">
        <v>75</v>
      </c>
      <c r="BI36" s="33" t="s">
        <v>76</v>
      </c>
      <c r="BJ36" s="114"/>
    </row>
    <row r="37" spans="1:64" ht="25" customHeight="1" x14ac:dyDescent="0.35">
      <c r="A37" s="65">
        <v>40</v>
      </c>
      <c r="B37" s="115"/>
      <c r="C37" s="38"/>
      <c r="D37" s="34" t="s">
        <v>205</v>
      </c>
      <c r="E37" s="33" t="s">
        <v>206</v>
      </c>
      <c r="F37" s="33" t="s">
        <v>64</v>
      </c>
      <c r="G37" s="116" t="s">
        <v>207</v>
      </c>
      <c r="H37" s="35" t="s">
        <v>208</v>
      </c>
      <c r="I37" s="35" t="s">
        <v>97</v>
      </c>
      <c r="J37" s="118" t="s">
        <v>98</v>
      </c>
      <c r="K37" s="118" t="s">
        <v>98</v>
      </c>
      <c r="L37" s="35" t="s">
        <v>209</v>
      </c>
      <c r="M37" s="118" t="s">
        <v>210</v>
      </c>
      <c r="N37" s="38"/>
      <c r="O37" s="38"/>
      <c r="P37" s="91" t="s">
        <v>211</v>
      </c>
      <c r="Q37" s="38"/>
      <c r="R37" s="33" t="s">
        <v>71</v>
      </c>
      <c r="S37" s="66">
        <v>2</v>
      </c>
      <c r="T37" s="33" t="s">
        <v>72</v>
      </c>
      <c r="U37" s="117" t="s">
        <v>212</v>
      </c>
      <c r="V37" s="118">
        <v>50</v>
      </c>
      <c r="W37" s="118">
        <v>40</v>
      </c>
      <c r="X37" s="118">
        <v>40</v>
      </c>
      <c r="Y37" s="69">
        <v>19.3</v>
      </c>
      <c r="Z37" s="69">
        <v>11.1</v>
      </c>
      <c r="AA37" s="69">
        <v>23.7</v>
      </c>
      <c r="AB37" s="43">
        <v>6</v>
      </c>
      <c r="AC37" s="70">
        <v>2</v>
      </c>
      <c r="AD37" s="45">
        <f t="shared" si="8"/>
        <v>5.0772509999999996E-3</v>
      </c>
      <c r="AE37" s="43">
        <v>63</v>
      </c>
      <c r="AF37" s="46">
        <f t="shared" si="9"/>
        <v>24816.578892790607</v>
      </c>
      <c r="AG37" s="47">
        <v>2250</v>
      </c>
      <c r="AH37" s="48">
        <f t="shared" si="10"/>
        <v>9.0665196428571432E-2</v>
      </c>
      <c r="AI37" s="71" t="s">
        <v>103</v>
      </c>
      <c r="AJ37" s="50">
        <v>0.318</v>
      </c>
      <c r="AK37" s="48">
        <f t="shared" si="0"/>
        <v>0.63600000000000001</v>
      </c>
      <c r="AL37" s="48">
        <f t="shared" si="11"/>
        <v>2.7266651964285717</v>
      </c>
      <c r="AM37" s="51">
        <v>0</v>
      </c>
      <c r="AN37" s="48">
        <f t="shared" si="1"/>
        <v>0</v>
      </c>
      <c r="AO37" s="84">
        <v>0.05</v>
      </c>
      <c r="AP37" s="48">
        <f t="shared" si="2"/>
        <v>0.25</v>
      </c>
      <c r="AQ37" s="52">
        <v>0</v>
      </c>
      <c r="AR37" s="51">
        <v>0</v>
      </c>
      <c r="AS37" s="48">
        <f t="shared" ref="AS37:AS46" si="17">IF(ISERROR(AW37*AR37),"",AW37*AR37)</f>
        <v>0</v>
      </c>
      <c r="AT37" s="48">
        <f t="shared" si="4"/>
        <v>0.25</v>
      </c>
      <c r="AU37" s="48">
        <f t="shared" si="5"/>
        <v>2.9766651964285717</v>
      </c>
      <c r="AV37" s="53">
        <f t="shared" si="6"/>
        <v>0.40466696071428565</v>
      </c>
      <c r="AW37" s="72">
        <v>5</v>
      </c>
      <c r="AX37" s="56"/>
      <c r="AY37" s="73"/>
      <c r="AZ37" s="56"/>
      <c r="BA37" s="34">
        <v>1000</v>
      </c>
      <c r="BB37" s="48">
        <f t="shared" si="12"/>
        <v>2976.6651964285716</v>
      </c>
      <c r="BC37" s="48">
        <f t="shared" si="13"/>
        <v>5000</v>
      </c>
      <c r="BD37" s="74"/>
      <c r="BE37" s="58">
        <f t="shared" si="7"/>
        <v>40</v>
      </c>
      <c r="BF37" s="38"/>
      <c r="BG37" s="38"/>
      <c r="BH37" s="35" t="s">
        <v>75</v>
      </c>
      <c r="BI37" s="33" t="s">
        <v>76</v>
      </c>
      <c r="BJ37" s="114" t="s">
        <v>154</v>
      </c>
    </row>
    <row r="38" spans="1:64" ht="25" customHeight="1" x14ac:dyDescent="0.35">
      <c r="A38" s="65">
        <v>41</v>
      </c>
      <c r="B38" s="115"/>
      <c r="C38" s="38"/>
      <c r="D38" s="34" t="s">
        <v>205</v>
      </c>
      <c r="E38" s="33" t="s">
        <v>206</v>
      </c>
      <c r="F38" s="33" t="s">
        <v>64</v>
      </c>
      <c r="G38" s="116"/>
      <c r="H38" s="35" t="s">
        <v>104</v>
      </c>
      <c r="I38" s="35" t="s">
        <v>105</v>
      </c>
      <c r="J38" s="118"/>
      <c r="K38" s="118"/>
      <c r="L38" s="35" t="s">
        <v>213</v>
      </c>
      <c r="M38" s="118"/>
      <c r="N38" s="38"/>
      <c r="O38" s="38"/>
      <c r="P38" s="91" t="s">
        <v>214</v>
      </c>
      <c r="Q38" s="38"/>
      <c r="R38" s="33" t="s">
        <v>71</v>
      </c>
      <c r="S38" s="66">
        <v>1.42</v>
      </c>
      <c r="T38" s="33" t="s">
        <v>72</v>
      </c>
      <c r="U38" s="117"/>
      <c r="V38" s="118"/>
      <c r="W38" s="118"/>
      <c r="X38" s="118"/>
      <c r="Y38" s="69">
        <v>13</v>
      </c>
      <c r="Z38" s="69">
        <v>9.1</v>
      </c>
      <c r="AA38" s="69">
        <v>13</v>
      </c>
      <c r="AB38" s="43">
        <v>6</v>
      </c>
      <c r="AC38" s="70">
        <v>1</v>
      </c>
      <c r="AD38" s="45">
        <f t="shared" si="8"/>
        <v>1.5378999999999998E-3</v>
      </c>
      <c r="AE38" s="43">
        <v>63</v>
      </c>
      <c r="AF38" s="46">
        <f t="shared" si="9"/>
        <v>40964.952207555762</v>
      </c>
      <c r="AG38" s="47">
        <v>2250</v>
      </c>
      <c r="AH38" s="48">
        <f t="shared" si="10"/>
        <v>5.4924999999999995E-2</v>
      </c>
      <c r="AI38" s="71" t="s">
        <v>108</v>
      </c>
      <c r="AJ38" s="50">
        <v>0.36</v>
      </c>
      <c r="AK38" s="48">
        <f t="shared" si="0"/>
        <v>0.51119999999999999</v>
      </c>
      <c r="AL38" s="48">
        <f t="shared" si="11"/>
        <v>1.9861249999999999</v>
      </c>
      <c r="AM38" s="51">
        <v>0</v>
      </c>
      <c r="AN38" s="48">
        <f t="shared" si="1"/>
        <v>0</v>
      </c>
      <c r="AO38" s="84">
        <v>0.05</v>
      </c>
      <c r="AP38" s="48">
        <f t="shared" si="2"/>
        <v>0.17500000000000002</v>
      </c>
      <c r="AQ38" s="52">
        <v>0</v>
      </c>
      <c r="AR38" s="51">
        <v>0</v>
      </c>
      <c r="AS38" s="48">
        <f t="shared" si="17"/>
        <v>0</v>
      </c>
      <c r="AT38" s="48">
        <f t="shared" si="4"/>
        <v>0.17500000000000002</v>
      </c>
      <c r="AU38" s="48">
        <f t="shared" si="5"/>
        <v>2.1611249999999997</v>
      </c>
      <c r="AV38" s="53">
        <f t="shared" si="6"/>
        <v>0.38253571428571437</v>
      </c>
      <c r="AW38" s="72">
        <v>3.5</v>
      </c>
      <c r="AX38" s="56"/>
      <c r="AY38" s="73"/>
      <c r="AZ38" s="56"/>
      <c r="BA38" s="34">
        <v>500</v>
      </c>
      <c r="BB38" s="48">
        <f t="shared" si="12"/>
        <v>1080.5624999999998</v>
      </c>
      <c r="BC38" s="48">
        <f t="shared" si="13"/>
        <v>1750</v>
      </c>
      <c r="BD38" s="74"/>
      <c r="BE38" s="58" t="str">
        <f t="shared" si="7"/>
        <v/>
      </c>
      <c r="BF38" s="38"/>
      <c r="BG38" s="38"/>
      <c r="BH38" s="35" t="s">
        <v>75</v>
      </c>
      <c r="BI38" s="33" t="s">
        <v>76</v>
      </c>
      <c r="BJ38" s="114"/>
    </row>
    <row r="39" spans="1:64" ht="25" customHeight="1" x14ac:dyDescent="0.35">
      <c r="A39" s="65">
        <v>42</v>
      </c>
      <c r="B39" s="115"/>
      <c r="C39" s="38"/>
      <c r="D39" s="34" t="s">
        <v>205</v>
      </c>
      <c r="E39" s="33" t="s">
        <v>206</v>
      </c>
      <c r="F39" s="33" t="s">
        <v>64</v>
      </c>
      <c r="G39" s="116"/>
      <c r="H39" s="35" t="s">
        <v>109</v>
      </c>
      <c r="I39" s="35" t="s">
        <v>110</v>
      </c>
      <c r="J39" s="118"/>
      <c r="K39" s="118"/>
      <c r="L39" s="35" t="s">
        <v>215</v>
      </c>
      <c r="M39" s="118"/>
      <c r="N39" s="38"/>
      <c r="O39" s="38"/>
      <c r="P39" s="91" t="s">
        <v>216</v>
      </c>
      <c r="Q39" s="38"/>
      <c r="R39" s="33" t="s">
        <v>71</v>
      </c>
      <c r="S39" s="66">
        <v>1.35</v>
      </c>
      <c r="T39" s="33" t="s">
        <v>72</v>
      </c>
      <c r="U39" s="117"/>
      <c r="V39" s="118"/>
      <c r="W39" s="118"/>
      <c r="X39" s="118"/>
      <c r="Y39" s="69">
        <v>10.1</v>
      </c>
      <c r="Z39" s="69">
        <v>10.1</v>
      </c>
      <c r="AA39" s="69">
        <v>13</v>
      </c>
      <c r="AB39" s="43">
        <v>6</v>
      </c>
      <c r="AC39" s="70">
        <v>1</v>
      </c>
      <c r="AD39" s="45">
        <f t="shared" si="8"/>
        <v>1.3261299999999998E-3</v>
      </c>
      <c r="AE39" s="43">
        <v>63</v>
      </c>
      <c r="AF39" s="46">
        <f t="shared" si="9"/>
        <v>47506.654702027714</v>
      </c>
      <c r="AG39" s="47">
        <v>2250</v>
      </c>
      <c r="AH39" s="48">
        <f t="shared" si="10"/>
        <v>4.7361785714285703E-2</v>
      </c>
      <c r="AI39" s="71" t="s">
        <v>108</v>
      </c>
      <c r="AJ39" s="50">
        <v>0.36</v>
      </c>
      <c r="AK39" s="48">
        <f t="shared" si="0"/>
        <v>0.48599999999999999</v>
      </c>
      <c r="AL39" s="48">
        <f t="shared" si="11"/>
        <v>1.8833617857142857</v>
      </c>
      <c r="AM39" s="51">
        <v>0</v>
      </c>
      <c r="AN39" s="48">
        <f t="shared" si="1"/>
        <v>0</v>
      </c>
      <c r="AO39" s="84">
        <v>0.05</v>
      </c>
      <c r="AP39" s="48">
        <f t="shared" si="2"/>
        <v>0.17500000000000002</v>
      </c>
      <c r="AQ39" s="52">
        <v>0</v>
      </c>
      <c r="AR39" s="51">
        <v>0</v>
      </c>
      <c r="AS39" s="48">
        <f t="shared" si="17"/>
        <v>0</v>
      </c>
      <c r="AT39" s="48">
        <f t="shared" si="4"/>
        <v>0.17500000000000002</v>
      </c>
      <c r="AU39" s="48">
        <f t="shared" si="5"/>
        <v>2.0583617857142857</v>
      </c>
      <c r="AV39" s="53">
        <f t="shared" si="6"/>
        <v>0.4118966326530612</v>
      </c>
      <c r="AW39" s="72">
        <v>3.5</v>
      </c>
      <c r="AX39" s="56"/>
      <c r="AY39" s="73"/>
      <c r="AZ39" s="56"/>
      <c r="BA39" s="34">
        <v>500</v>
      </c>
      <c r="BB39" s="48">
        <f t="shared" si="12"/>
        <v>1029.1808928571429</v>
      </c>
      <c r="BC39" s="48">
        <f t="shared" si="13"/>
        <v>1750</v>
      </c>
      <c r="BD39" s="74"/>
      <c r="BE39" s="58" t="str">
        <f t="shared" si="7"/>
        <v/>
      </c>
      <c r="BF39" s="38"/>
      <c r="BG39" s="38"/>
      <c r="BH39" s="35" t="s">
        <v>75</v>
      </c>
      <c r="BI39" s="33" t="s">
        <v>76</v>
      </c>
      <c r="BJ39" s="114"/>
    </row>
    <row r="40" spans="1:64" ht="25" customHeight="1" x14ac:dyDescent="0.35">
      <c r="A40" s="65">
        <v>43</v>
      </c>
      <c r="B40" s="115"/>
      <c r="C40" s="38"/>
      <c r="D40" s="34" t="s">
        <v>205</v>
      </c>
      <c r="E40" s="33" t="s">
        <v>206</v>
      </c>
      <c r="F40" s="33" t="s">
        <v>64</v>
      </c>
      <c r="G40" s="116"/>
      <c r="H40" s="35" t="s">
        <v>113</v>
      </c>
      <c r="I40" s="35" t="s">
        <v>114</v>
      </c>
      <c r="J40" s="118"/>
      <c r="K40" s="118"/>
      <c r="L40" s="35" t="s">
        <v>217</v>
      </c>
      <c r="M40" s="118"/>
      <c r="N40" s="38"/>
      <c r="O40" s="38"/>
      <c r="P40" s="91" t="s">
        <v>218</v>
      </c>
      <c r="Q40" s="38"/>
      <c r="R40" s="33" t="s">
        <v>71</v>
      </c>
      <c r="S40" s="66">
        <v>1.3</v>
      </c>
      <c r="T40" s="33" t="s">
        <v>72</v>
      </c>
      <c r="U40" s="117"/>
      <c r="V40" s="118"/>
      <c r="W40" s="118"/>
      <c r="X40" s="118"/>
      <c r="Y40" s="69">
        <v>15.7</v>
      </c>
      <c r="Z40" s="69">
        <v>4.7</v>
      </c>
      <c r="AA40" s="69">
        <v>11.5</v>
      </c>
      <c r="AB40" s="43">
        <v>6</v>
      </c>
      <c r="AC40" s="70">
        <v>1</v>
      </c>
      <c r="AD40" s="45">
        <f t="shared" si="8"/>
        <v>8.4858500000000001E-4</v>
      </c>
      <c r="AE40" s="43">
        <v>63</v>
      </c>
      <c r="AF40" s="46">
        <f t="shared" si="9"/>
        <v>74241.236882575104</v>
      </c>
      <c r="AG40" s="47">
        <v>2250</v>
      </c>
      <c r="AH40" s="48">
        <f t="shared" si="10"/>
        <v>3.0306607142857146E-2</v>
      </c>
      <c r="AI40" s="71" t="s">
        <v>108</v>
      </c>
      <c r="AJ40" s="50">
        <v>0.36</v>
      </c>
      <c r="AK40" s="48">
        <f t="shared" si="0"/>
        <v>0.46799999999999997</v>
      </c>
      <c r="AL40" s="48">
        <f t="shared" si="11"/>
        <v>1.7983066071428571</v>
      </c>
      <c r="AM40" s="51">
        <v>0</v>
      </c>
      <c r="AN40" s="48">
        <f t="shared" si="1"/>
        <v>0</v>
      </c>
      <c r="AO40" s="84">
        <v>0.05</v>
      </c>
      <c r="AP40" s="48">
        <f t="shared" si="2"/>
        <v>0.16750000000000001</v>
      </c>
      <c r="AQ40" s="52">
        <v>0</v>
      </c>
      <c r="AR40" s="51">
        <v>0</v>
      </c>
      <c r="AS40" s="48">
        <f t="shared" si="17"/>
        <v>0</v>
      </c>
      <c r="AT40" s="48">
        <f t="shared" si="4"/>
        <v>0.16750000000000001</v>
      </c>
      <c r="AU40" s="48">
        <f t="shared" si="5"/>
        <v>1.965806607142857</v>
      </c>
      <c r="AV40" s="53">
        <f t="shared" si="6"/>
        <v>0.41319205756929644</v>
      </c>
      <c r="AW40" s="72">
        <v>3.35</v>
      </c>
      <c r="AX40" s="56"/>
      <c r="AY40" s="73"/>
      <c r="AZ40" s="56"/>
      <c r="BA40" s="34">
        <v>500</v>
      </c>
      <c r="BB40" s="48">
        <f t="shared" si="12"/>
        <v>982.90330357142852</v>
      </c>
      <c r="BC40" s="48">
        <f t="shared" si="13"/>
        <v>1675</v>
      </c>
      <c r="BD40" s="74"/>
      <c r="BE40" s="58" t="str">
        <f t="shared" si="7"/>
        <v/>
      </c>
      <c r="BF40" s="38"/>
      <c r="BG40" s="38"/>
      <c r="BH40" s="35" t="s">
        <v>75</v>
      </c>
      <c r="BI40" s="33" t="s">
        <v>76</v>
      </c>
      <c r="BJ40" s="114"/>
    </row>
    <row r="41" spans="1:64" ht="25" customHeight="1" x14ac:dyDescent="0.35">
      <c r="A41" s="65">
        <v>44</v>
      </c>
      <c r="B41" s="115"/>
      <c r="C41" s="38"/>
      <c r="D41" s="34" t="s">
        <v>205</v>
      </c>
      <c r="E41" s="33" t="s">
        <v>206</v>
      </c>
      <c r="F41" s="33" t="s">
        <v>64</v>
      </c>
      <c r="G41" s="116"/>
      <c r="H41" s="76" t="s">
        <v>121</v>
      </c>
      <c r="I41" s="76" t="s">
        <v>122</v>
      </c>
      <c r="J41" s="118"/>
      <c r="K41" s="118"/>
      <c r="L41" s="35" t="s">
        <v>219</v>
      </c>
      <c r="M41" s="118"/>
      <c r="N41" s="38"/>
      <c r="O41" s="38"/>
      <c r="P41" s="91" t="s">
        <v>220</v>
      </c>
      <c r="Q41" s="38"/>
      <c r="R41" s="33" t="s">
        <v>71</v>
      </c>
      <c r="S41" s="66">
        <v>2.16</v>
      </c>
      <c r="T41" s="33" t="s">
        <v>72</v>
      </c>
      <c r="U41" s="117"/>
      <c r="V41" s="118"/>
      <c r="W41" s="118"/>
      <c r="X41" s="118"/>
      <c r="Y41" s="69">
        <v>26.1</v>
      </c>
      <c r="Z41" s="69">
        <v>4.5</v>
      </c>
      <c r="AA41" s="69">
        <v>16</v>
      </c>
      <c r="AB41" s="43">
        <v>6</v>
      </c>
      <c r="AC41" s="70">
        <v>1</v>
      </c>
      <c r="AD41" s="45">
        <f t="shared" si="8"/>
        <v>1.8792000000000001E-3</v>
      </c>
      <c r="AE41" s="43">
        <v>63</v>
      </c>
      <c r="AF41" s="46">
        <f t="shared" si="9"/>
        <v>33524.904214559385</v>
      </c>
      <c r="AG41" s="47">
        <v>2250</v>
      </c>
      <c r="AH41" s="48">
        <f t="shared" si="10"/>
        <v>6.7114285714285724E-2</v>
      </c>
      <c r="AI41" s="71" t="s">
        <v>108</v>
      </c>
      <c r="AJ41" s="50">
        <v>0.36</v>
      </c>
      <c r="AK41" s="48">
        <f t="shared" si="0"/>
        <v>0.77760000000000007</v>
      </c>
      <c r="AL41" s="48">
        <f t="shared" si="11"/>
        <v>3.0047142857142859</v>
      </c>
      <c r="AM41" s="51">
        <v>0</v>
      </c>
      <c r="AN41" s="48">
        <f t="shared" si="1"/>
        <v>0</v>
      </c>
      <c r="AO41" s="84">
        <v>0.05</v>
      </c>
      <c r="AP41" s="48">
        <f t="shared" si="2"/>
        <v>0.28250000000000003</v>
      </c>
      <c r="AQ41" s="52">
        <v>0</v>
      </c>
      <c r="AR41" s="51">
        <v>0</v>
      </c>
      <c r="AS41" s="48">
        <f t="shared" si="17"/>
        <v>0</v>
      </c>
      <c r="AT41" s="48">
        <f t="shared" si="4"/>
        <v>0.28250000000000003</v>
      </c>
      <c r="AU41" s="48">
        <f t="shared" si="5"/>
        <v>3.2872142857142861</v>
      </c>
      <c r="AV41" s="53">
        <f t="shared" si="6"/>
        <v>0.41819216182048036</v>
      </c>
      <c r="AW41" s="72">
        <v>5.65</v>
      </c>
      <c r="AX41" s="56"/>
      <c r="AY41" s="73"/>
      <c r="AZ41" s="56"/>
      <c r="BA41" s="34">
        <v>500</v>
      </c>
      <c r="BB41" s="48">
        <f t="shared" si="12"/>
        <v>1643.6071428571431</v>
      </c>
      <c r="BC41" s="48">
        <f t="shared" si="13"/>
        <v>2825</v>
      </c>
      <c r="BD41" s="74"/>
      <c r="BE41" s="58" t="str">
        <f t="shared" si="7"/>
        <v/>
      </c>
      <c r="BF41" s="38"/>
      <c r="BG41" s="38"/>
      <c r="BH41" s="35" t="s">
        <v>75</v>
      </c>
      <c r="BI41" s="33" t="s">
        <v>76</v>
      </c>
      <c r="BJ41" s="114"/>
    </row>
    <row r="42" spans="1:64" ht="25" customHeight="1" x14ac:dyDescent="0.35">
      <c r="A42" s="65">
        <v>45</v>
      </c>
      <c r="B42" s="115"/>
      <c r="C42" s="38"/>
      <c r="D42" s="34" t="s">
        <v>205</v>
      </c>
      <c r="E42" s="33" t="s">
        <v>206</v>
      </c>
      <c r="F42" s="33" t="s">
        <v>64</v>
      </c>
      <c r="G42" s="116"/>
      <c r="H42" s="35" t="s">
        <v>198</v>
      </c>
      <c r="I42" s="35" t="s">
        <v>199</v>
      </c>
      <c r="J42" s="118"/>
      <c r="K42" s="118"/>
      <c r="L42" s="35" t="s">
        <v>221</v>
      </c>
      <c r="M42" s="118"/>
      <c r="N42" s="38"/>
      <c r="O42" s="38"/>
      <c r="P42" s="91" t="s">
        <v>222</v>
      </c>
      <c r="Q42" s="38"/>
      <c r="R42" s="33" t="s">
        <v>71</v>
      </c>
      <c r="S42" s="66">
        <v>4.12</v>
      </c>
      <c r="T42" s="33" t="s">
        <v>72</v>
      </c>
      <c r="U42" s="117"/>
      <c r="V42" s="118"/>
      <c r="W42" s="118"/>
      <c r="X42" s="118"/>
      <c r="Y42" s="69">
        <v>21.2</v>
      </c>
      <c r="Z42" s="69">
        <v>21.2</v>
      </c>
      <c r="AA42" s="69">
        <v>21.2</v>
      </c>
      <c r="AB42" s="43">
        <v>6</v>
      </c>
      <c r="AC42" s="70">
        <v>1</v>
      </c>
      <c r="AD42" s="45">
        <f t="shared" si="8"/>
        <v>9.5281279999999986E-3</v>
      </c>
      <c r="AE42" s="43">
        <v>63</v>
      </c>
      <c r="AF42" s="46">
        <f t="shared" si="9"/>
        <v>6612.0018538793784</v>
      </c>
      <c r="AG42" s="47">
        <v>2250</v>
      </c>
      <c r="AH42" s="48">
        <f t="shared" si="10"/>
        <v>0.34029028571428566</v>
      </c>
      <c r="AI42" s="71" t="s">
        <v>108</v>
      </c>
      <c r="AJ42" s="50">
        <v>0.36</v>
      </c>
      <c r="AK42" s="48">
        <f t="shared" si="0"/>
        <v>1.4832000000000001</v>
      </c>
      <c r="AL42" s="48">
        <f t="shared" si="11"/>
        <v>5.9434902857142857</v>
      </c>
      <c r="AM42" s="51">
        <v>0</v>
      </c>
      <c r="AN42" s="48">
        <f t="shared" si="1"/>
        <v>0</v>
      </c>
      <c r="AO42" s="84">
        <v>0.05</v>
      </c>
      <c r="AP42" s="48">
        <f t="shared" si="2"/>
        <v>0.43250000000000005</v>
      </c>
      <c r="AQ42" s="52">
        <v>0</v>
      </c>
      <c r="AR42" s="51">
        <v>0</v>
      </c>
      <c r="AS42" s="48">
        <f t="shared" si="17"/>
        <v>0</v>
      </c>
      <c r="AT42" s="48">
        <f t="shared" si="4"/>
        <v>0.43250000000000005</v>
      </c>
      <c r="AU42" s="48">
        <f t="shared" si="5"/>
        <v>6.3759902857142858</v>
      </c>
      <c r="AV42" s="53">
        <f t="shared" si="6"/>
        <v>0.26289129644921555</v>
      </c>
      <c r="AW42" s="72">
        <v>8.65</v>
      </c>
      <c r="AX42" s="56"/>
      <c r="AY42" s="73"/>
      <c r="AZ42" s="56"/>
      <c r="BA42" s="34">
        <v>500</v>
      </c>
      <c r="BB42" s="48">
        <f t="shared" si="12"/>
        <v>3187.995142857143</v>
      </c>
      <c r="BC42" s="48">
        <f t="shared" si="13"/>
        <v>4325</v>
      </c>
      <c r="BD42" s="74"/>
      <c r="BE42" s="58" t="str">
        <f t="shared" si="7"/>
        <v/>
      </c>
      <c r="BF42" s="38"/>
      <c r="BG42" s="38"/>
      <c r="BH42" s="35" t="s">
        <v>75</v>
      </c>
      <c r="BI42" s="33" t="s">
        <v>76</v>
      </c>
      <c r="BJ42" s="114"/>
    </row>
    <row r="43" spans="1:64" ht="25" customHeight="1" x14ac:dyDescent="0.35">
      <c r="A43" s="65">
        <v>46</v>
      </c>
      <c r="B43" s="115"/>
      <c r="C43" s="38"/>
      <c r="D43" s="34" t="s">
        <v>205</v>
      </c>
      <c r="E43" s="33" t="s">
        <v>206</v>
      </c>
      <c r="F43" s="33" t="s">
        <v>64</v>
      </c>
      <c r="G43" s="116"/>
      <c r="H43" s="35" t="s">
        <v>125</v>
      </c>
      <c r="I43" s="35" t="s">
        <v>126</v>
      </c>
      <c r="J43" s="118"/>
      <c r="K43" s="118"/>
      <c r="L43" s="35" t="s">
        <v>202</v>
      </c>
      <c r="M43" s="118"/>
      <c r="N43" s="38"/>
      <c r="O43" s="38"/>
      <c r="P43" s="91" t="s">
        <v>223</v>
      </c>
      <c r="Q43" s="38"/>
      <c r="R43" s="33" t="s">
        <v>71</v>
      </c>
      <c r="S43" s="66">
        <v>7.28</v>
      </c>
      <c r="T43" s="33" t="s">
        <v>72</v>
      </c>
      <c r="U43" s="117"/>
      <c r="V43" s="118"/>
      <c r="W43" s="118"/>
      <c r="X43" s="118"/>
      <c r="Y43" s="69">
        <v>26.3</v>
      </c>
      <c r="Z43" s="69">
        <v>26.3</v>
      </c>
      <c r="AA43" s="69">
        <v>31.4</v>
      </c>
      <c r="AB43" s="43">
        <v>6</v>
      </c>
      <c r="AC43" s="70">
        <v>1</v>
      </c>
      <c r="AD43" s="45">
        <f t="shared" si="8"/>
        <v>2.1719066000000002E-2</v>
      </c>
      <c r="AE43" s="43">
        <v>63</v>
      </c>
      <c r="AF43" s="46">
        <f t="shared" si="9"/>
        <v>2900.6772206502801</v>
      </c>
      <c r="AG43" s="47">
        <v>2250</v>
      </c>
      <c r="AH43" s="48">
        <f t="shared" si="10"/>
        <v>0.77568092857142856</v>
      </c>
      <c r="AI43" s="71" t="s">
        <v>108</v>
      </c>
      <c r="AJ43" s="50">
        <v>0.36</v>
      </c>
      <c r="AK43" s="48">
        <f t="shared" si="0"/>
        <v>2.6208</v>
      </c>
      <c r="AL43" s="48">
        <f t="shared" si="11"/>
        <v>10.676480928571429</v>
      </c>
      <c r="AM43" s="51">
        <v>0</v>
      </c>
      <c r="AN43" s="48">
        <f t="shared" si="1"/>
        <v>0</v>
      </c>
      <c r="AO43" s="84">
        <v>0.05</v>
      </c>
      <c r="AP43" s="48">
        <f t="shared" si="2"/>
        <v>0.79749999999999999</v>
      </c>
      <c r="AQ43" s="52">
        <v>0</v>
      </c>
      <c r="AR43" s="51">
        <v>0</v>
      </c>
      <c r="AS43" s="48">
        <f t="shared" si="17"/>
        <v>0</v>
      </c>
      <c r="AT43" s="48">
        <f t="shared" si="4"/>
        <v>0.79749999999999999</v>
      </c>
      <c r="AU43" s="48">
        <f t="shared" si="5"/>
        <v>11.473980928571429</v>
      </c>
      <c r="AV43" s="53">
        <f t="shared" si="6"/>
        <v>0.28062815494849974</v>
      </c>
      <c r="AW43" s="72">
        <v>15.95</v>
      </c>
      <c r="AX43" s="56"/>
      <c r="AY43" s="73"/>
      <c r="AZ43" s="56"/>
      <c r="BA43" s="34">
        <v>500</v>
      </c>
      <c r="BB43" s="48">
        <f t="shared" si="12"/>
        <v>5736.9904642857146</v>
      </c>
      <c r="BC43" s="48">
        <f t="shared" si="13"/>
        <v>7975</v>
      </c>
      <c r="BD43" s="74"/>
      <c r="BE43" s="58" t="str">
        <f t="shared" si="7"/>
        <v/>
      </c>
      <c r="BF43" s="38"/>
      <c r="BG43" s="38"/>
      <c r="BH43" s="35" t="s">
        <v>75</v>
      </c>
      <c r="BI43" s="33" t="s">
        <v>76</v>
      </c>
      <c r="BJ43" s="114"/>
    </row>
    <row r="44" spans="1:64" ht="25" customHeight="1" x14ac:dyDescent="0.35">
      <c r="A44" s="65">
        <v>47</v>
      </c>
      <c r="B44" s="115"/>
      <c r="C44" s="38"/>
      <c r="D44" s="34" t="s">
        <v>205</v>
      </c>
      <c r="E44" s="33" t="s">
        <v>206</v>
      </c>
      <c r="F44" s="33" t="s">
        <v>64</v>
      </c>
      <c r="G44" s="116"/>
      <c r="H44" s="35" t="s">
        <v>129</v>
      </c>
      <c r="I44" s="35" t="s">
        <v>130</v>
      </c>
      <c r="J44" s="118"/>
      <c r="K44" s="118"/>
      <c r="L44" s="35" t="s">
        <v>224</v>
      </c>
      <c r="M44" s="118"/>
      <c r="N44" s="38"/>
      <c r="O44" s="38"/>
      <c r="P44" s="91" t="s">
        <v>225</v>
      </c>
      <c r="Q44" s="38"/>
      <c r="R44" s="33" t="s">
        <v>71</v>
      </c>
      <c r="S44" s="66">
        <v>4.12</v>
      </c>
      <c r="T44" s="33" t="s">
        <v>72</v>
      </c>
      <c r="U44" s="117"/>
      <c r="V44" s="118"/>
      <c r="W44" s="118"/>
      <c r="X44" s="118"/>
      <c r="Y44" s="69">
        <v>12.2</v>
      </c>
      <c r="Z44" s="69">
        <v>12.2</v>
      </c>
      <c r="AA44" s="69">
        <v>39.4</v>
      </c>
      <c r="AB44" s="43">
        <v>6</v>
      </c>
      <c r="AC44" s="70">
        <v>1</v>
      </c>
      <c r="AD44" s="45">
        <f t="shared" si="8"/>
        <v>5.8642959999999989E-3</v>
      </c>
      <c r="AE44" s="43">
        <v>63</v>
      </c>
      <c r="AF44" s="46">
        <f t="shared" si="9"/>
        <v>10742.97750318197</v>
      </c>
      <c r="AG44" s="47">
        <v>2250</v>
      </c>
      <c r="AH44" s="48">
        <f t="shared" si="10"/>
        <v>0.20943914285714282</v>
      </c>
      <c r="AI44" s="71" t="s">
        <v>108</v>
      </c>
      <c r="AJ44" s="50">
        <v>0.36</v>
      </c>
      <c r="AK44" s="48">
        <f t="shared" si="0"/>
        <v>1.4832000000000001</v>
      </c>
      <c r="AL44" s="48">
        <f t="shared" si="11"/>
        <v>5.8126391428571429</v>
      </c>
      <c r="AM44" s="51">
        <v>0</v>
      </c>
      <c r="AN44" s="48">
        <f t="shared" si="1"/>
        <v>0</v>
      </c>
      <c r="AO44" s="84">
        <v>0.05</v>
      </c>
      <c r="AP44" s="48">
        <f t="shared" si="2"/>
        <v>0.42500000000000004</v>
      </c>
      <c r="AQ44" s="52">
        <v>0</v>
      </c>
      <c r="AR44" s="51">
        <v>0</v>
      </c>
      <c r="AS44" s="48">
        <f t="shared" si="17"/>
        <v>0</v>
      </c>
      <c r="AT44" s="48">
        <f t="shared" si="4"/>
        <v>0.42500000000000004</v>
      </c>
      <c r="AU44" s="48">
        <f t="shared" si="5"/>
        <v>6.2376391428571427</v>
      </c>
      <c r="AV44" s="53">
        <f t="shared" si="6"/>
        <v>0.26616010084033614</v>
      </c>
      <c r="AW44" s="72">
        <v>8.5</v>
      </c>
      <c r="AX44" s="56"/>
      <c r="AY44" s="73"/>
      <c r="AZ44" s="56"/>
      <c r="BA44" s="77">
        <v>500</v>
      </c>
      <c r="BB44" s="48">
        <f t="shared" si="12"/>
        <v>3118.8195714285712</v>
      </c>
      <c r="BC44" s="48">
        <f t="shared" si="13"/>
        <v>4250</v>
      </c>
      <c r="BD44" s="74"/>
      <c r="BE44" s="58" t="str">
        <f t="shared" si="7"/>
        <v/>
      </c>
      <c r="BF44" s="38"/>
      <c r="BG44" s="38"/>
      <c r="BH44" s="35" t="s">
        <v>75</v>
      </c>
      <c r="BI44" s="33" t="s">
        <v>76</v>
      </c>
      <c r="BJ44" s="114"/>
    </row>
    <row r="45" spans="1:64" ht="25" customHeight="1" x14ac:dyDescent="0.35">
      <c r="A45" s="65">
        <v>48</v>
      </c>
      <c r="B45" s="115"/>
      <c r="C45" s="38"/>
      <c r="D45" s="34" t="s">
        <v>205</v>
      </c>
      <c r="E45" s="33" t="s">
        <v>206</v>
      </c>
      <c r="F45" s="33" t="s">
        <v>64</v>
      </c>
      <c r="G45" s="116"/>
      <c r="H45" s="35" t="s">
        <v>133</v>
      </c>
      <c r="I45" s="35" t="s">
        <v>134</v>
      </c>
      <c r="J45" s="118"/>
      <c r="K45" s="118"/>
      <c r="L45" s="35" t="s">
        <v>226</v>
      </c>
      <c r="M45" s="118"/>
      <c r="N45" s="38"/>
      <c r="O45" s="38"/>
      <c r="P45" s="91" t="s">
        <v>227</v>
      </c>
      <c r="Q45" s="38"/>
      <c r="R45" s="33" t="s">
        <v>71</v>
      </c>
      <c r="S45" s="66">
        <v>4.0599999999999996</v>
      </c>
      <c r="T45" s="33" t="s">
        <v>72</v>
      </c>
      <c r="U45" s="117"/>
      <c r="V45" s="118"/>
      <c r="W45" s="118"/>
      <c r="X45" s="118"/>
      <c r="Y45" s="69">
        <v>18.600000000000001</v>
      </c>
      <c r="Z45" s="69">
        <v>18.600000000000001</v>
      </c>
      <c r="AA45" s="69">
        <v>42.1</v>
      </c>
      <c r="AB45" s="43">
        <v>6</v>
      </c>
      <c r="AC45" s="70">
        <v>1</v>
      </c>
      <c r="AD45" s="45">
        <f t="shared" si="8"/>
        <v>1.4564916000000002E-2</v>
      </c>
      <c r="AE45" s="43">
        <v>63</v>
      </c>
      <c r="AF45" s="46">
        <f t="shared" si="9"/>
        <v>4325.4626391254151</v>
      </c>
      <c r="AG45" s="47">
        <v>2250</v>
      </c>
      <c r="AH45" s="48">
        <f t="shared" si="10"/>
        <v>0.52017557142857151</v>
      </c>
      <c r="AI45" s="71" t="s">
        <v>108</v>
      </c>
      <c r="AJ45" s="50">
        <v>0.36</v>
      </c>
      <c r="AK45" s="48">
        <f t="shared" si="0"/>
        <v>1.4615999999999998</v>
      </c>
      <c r="AL45" s="48">
        <f t="shared" si="11"/>
        <v>6.0417755714285706</v>
      </c>
      <c r="AM45" s="51">
        <v>0</v>
      </c>
      <c r="AN45" s="48">
        <f t="shared" si="1"/>
        <v>0</v>
      </c>
      <c r="AO45" s="84">
        <v>0.05</v>
      </c>
      <c r="AP45" s="48">
        <f t="shared" si="2"/>
        <v>0.42500000000000004</v>
      </c>
      <c r="AQ45" s="52">
        <v>0</v>
      </c>
      <c r="AR45" s="51">
        <v>0</v>
      </c>
      <c r="AS45" s="48">
        <f t="shared" si="17"/>
        <v>0</v>
      </c>
      <c r="AT45" s="48">
        <f t="shared" si="4"/>
        <v>0.42500000000000004</v>
      </c>
      <c r="AU45" s="48">
        <f t="shared" si="5"/>
        <v>6.4667755714285704</v>
      </c>
      <c r="AV45" s="53">
        <f t="shared" si="6"/>
        <v>0.23920287394957995</v>
      </c>
      <c r="AW45" s="72">
        <v>8.5</v>
      </c>
      <c r="AX45" s="56"/>
      <c r="AY45" s="73"/>
      <c r="AZ45" s="56"/>
      <c r="BA45" s="77">
        <v>500</v>
      </c>
      <c r="BB45" s="48">
        <f t="shared" si="12"/>
        <v>3233.3877857142852</v>
      </c>
      <c r="BC45" s="48">
        <f t="shared" si="13"/>
        <v>4250</v>
      </c>
      <c r="BD45" s="74"/>
      <c r="BE45" s="58" t="str">
        <f t="shared" si="7"/>
        <v/>
      </c>
      <c r="BF45" s="38"/>
      <c r="BG45" s="38"/>
      <c r="BH45" s="35" t="s">
        <v>75</v>
      </c>
      <c r="BI45" s="33" t="s">
        <v>76</v>
      </c>
      <c r="BJ45" s="114"/>
    </row>
    <row r="46" spans="1:64" ht="25" customHeight="1" x14ac:dyDescent="0.35">
      <c r="A46" s="65">
        <v>49</v>
      </c>
      <c r="B46" s="115"/>
      <c r="C46" s="38"/>
      <c r="D46" s="34" t="s">
        <v>205</v>
      </c>
      <c r="E46" s="33" t="s">
        <v>206</v>
      </c>
      <c r="F46" s="33" t="s">
        <v>64</v>
      </c>
      <c r="G46" s="116"/>
      <c r="H46" s="35" t="s">
        <v>228</v>
      </c>
      <c r="I46" s="35" t="s">
        <v>229</v>
      </c>
      <c r="J46" s="118"/>
      <c r="K46" s="118"/>
      <c r="L46" s="35" t="s">
        <v>230</v>
      </c>
      <c r="M46" s="118"/>
      <c r="N46" s="38"/>
      <c r="O46" s="38"/>
      <c r="P46" s="91" t="s">
        <v>231</v>
      </c>
      <c r="Q46" s="38"/>
      <c r="R46" s="33" t="s">
        <v>71</v>
      </c>
      <c r="S46" s="66">
        <v>3.98</v>
      </c>
      <c r="T46" s="33" t="s">
        <v>72</v>
      </c>
      <c r="U46" s="117"/>
      <c r="V46" s="118"/>
      <c r="W46" s="118"/>
      <c r="X46" s="118"/>
      <c r="Y46" s="69">
        <v>21.2</v>
      </c>
      <c r="Z46" s="69">
        <v>21.2</v>
      </c>
      <c r="AA46" s="69">
        <v>31.4</v>
      </c>
      <c r="AB46" s="43">
        <v>6</v>
      </c>
      <c r="AC46" s="70">
        <v>1</v>
      </c>
      <c r="AD46" s="45">
        <f t="shared" si="8"/>
        <v>1.4112415999999999E-2</v>
      </c>
      <c r="AE46" s="43">
        <v>63</v>
      </c>
      <c r="AF46" s="46">
        <f t="shared" si="9"/>
        <v>4464.1541179058213</v>
      </c>
      <c r="AG46" s="47">
        <v>2250</v>
      </c>
      <c r="AH46" s="48">
        <f t="shared" si="10"/>
        <v>0.5040148571428571</v>
      </c>
      <c r="AI46" s="71" t="s">
        <v>108</v>
      </c>
      <c r="AJ46" s="50">
        <v>0.36</v>
      </c>
      <c r="AK46" s="48">
        <f t="shared" si="0"/>
        <v>1.4327999999999999</v>
      </c>
      <c r="AL46" s="48">
        <f t="shared" si="11"/>
        <v>5.9168148571428567</v>
      </c>
      <c r="AM46" s="51">
        <v>0</v>
      </c>
      <c r="AN46" s="48">
        <f t="shared" si="1"/>
        <v>0</v>
      </c>
      <c r="AO46" s="84">
        <v>0.05</v>
      </c>
      <c r="AP46" s="48">
        <f t="shared" si="2"/>
        <v>0.42500000000000004</v>
      </c>
      <c r="AQ46" s="52">
        <v>0</v>
      </c>
      <c r="AR46" s="51">
        <v>0</v>
      </c>
      <c r="AS46" s="48">
        <f t="shared" si="17"/>
        <v>0</v>
      </c>
      <c r="AT46" s="48">
        <f t="shared" si="4"/>
        <v>0.42500000000000004</v>
      </c>
      <c r="AU46" s="48">
        <f t="shared" si="5"/>
        <v>6.3418148571428565</v>
      </c>
      <c r="AV46" s="53">
        <f t="shared" si="6"/>
        <v>0.25390413445378157</v>
      </c>
      <c r="AW46" s="72">
        <v>8.5</v>
      </c>
      <c r="AX46" s="56"/>
      <c r="AY46" s="73"/>
      <c r="AZ46" s="56"/>
      <c r="BA46" s="77">
        <v>500</v>
      </c>
      <c r="BB46" s="48">
        <f t="shared" si="12"/>
        <v>3170.9074285714282</v>
      </c>
      <c r="BC46" s="48">
        <f t="shared" si="13"/>
        <v>4250</v>
      </c>
      <c r="BD46" s="74"/>
      <c r="BE46" s="58" t="str">
        <f t="shared" si="7"/>
        <v/>
      </c>
      <c r="BF46" s="38"/>
      <c r="BG46" s="38"/>
      <c r="BH46" s="35" t="s">
        <v>75</v>
      </c>
      <c r="BI46" s="33" t="s">
        <v>76</v>
      </c>
      <c r="BJ46" s="114"/>
    </row>
    <row r="47" spans="1:64" ht="25" customHeight="1" x14ac:dyDescent="0.35">
      <c r="A47" s="65"/>
      <c r="B47" s="115"/>
      <c r="C47" s="38"/>
      <c r="D47" s="34" t="s">
        <v>205</v>
      </c>
      <c r="E47" s="33" t="s">
        <v>206</v>
      </c>
      <c r="F47" s="33" t="s">
        <v>64</v>
      </c>
      <c r="G47" s="124" t="s">
        <v>232</v>
      </c>
      <c r="H47" s="36" t="s">
        <v>96</v>
      </c>
      <c r="I47" s="36" t="s">
        <v>185</v>
      </c>
      <c r="J47" s="117" t="s">
        <v>233</v>
      </c>
      <c r="K47" s="125" t="s">
        <v>233</v>
      </c>
      <c r="L47" s="79" t="s">
        <v>234</v>
      </c>
      <c r="M47" s="118" t="s">
        <v>235</v>
      </c>
      <c r="N47" s="38"/>
      <c r="O47" s="38"/>
      <c r="P47" s="91" t="s">
        <v>236</v>
      </c>
      <c r="Q47" s="38"/>
      <c r="R47" s="33" t="s">
        <v>71</v>
      </c>
      <c r="S47" s="66">
        <v>2.5</v>
      </c>
      <c r="T47" s="33" t="s">
        <v>72</v>
      </c>
      <c r="U47" s="126" t="s">
        <v>237</v>
      </c>
      <c r="V47" s="121">
        <v>44.5</v>
      </c>
      <c r="W47" s="121">
        <v>33</v>
      </c>
      <c r="X47" s="121">
        <v>38</v>
      </c>
      <c r="Y47" s="81">
        <v>17.5</v>
      </c>
      <c r="Z47" s="81">
        <v>9</v>
      </c>
      <c r="AA47" s="81">
        <v>22</v>
      </c>
      <c r="AB47" s="43">
        <v>6</v>
      </c>
      <c r="AC47" s="70">
        <v>2</v>
      </c>
      <c r="AD47" s="45">
        <f t="shared" si="8"/>
        <v>3.4650000000000002E-3</v>
      </c>
      <c r="AE47" s="43">
        <v>63</v>
      </c>
      <c r="AF47" s="46">
        <f t="shared" si="9"/>
        <v>36363.63636363636</v>
      </c>
      <c r="AG47" s="47">
        <v>2250</v>
      </c>
      <c r="AH47" s="48">
        <f t="shared" si="10"/>
        <v>6.1875000000000006E-2</v>
      </c>
      <c r="AI47" s="71" t="s">
        <v>103</v>
      </c>
      <c r="AJ47" s="50">
        <v>0.318</v>
      </c>
      <c r="AK47" s="48">
        <f t="shared" si="0"/>
        <v>0.79500000000000004</v>
      </c>
      <c r="AL47" s="48">
        <f t="shared" si="11"/>
        <v>3.3568750000000001</v>
      </c>
      <c r="AM47" s="51">
        <v>0</v>
      </c>
      <c r="AN47" s="48">
        <f t="shared" si="1"/>
        <v>0</v>
      </c>
      <c r="AO47" s="84">
        <v>0.05</v>
      </c>
      <c r="AP47" s="48">
        <f t="shared" si="2"/>
        <v>0.29500000000000004</v>
      </c>
      <c r="AQ47" s="52">
        <v>0</v>
      </c>
      <c r="AR47" s="51">
        <v>0</v>
      </c>
      <c r="AS47" s="48">
        <f t="shared" ref="AS47:AS56" si="18">IF(ISERROR(AW47*AR47),"",AW47*AR47)</f>
        <v>0</v>
      </c>
      <c r="AT47" s="48">
        <f t="shared" si="4"/>
        <v>0.29500000000000004</v>
      </c>
      <c r="AU47" s="48">
        <f t="shared" si="5"/>
        <v>3.651875</v>
      </c>
      <c r="AV47" s="53">
        <f t="shared" si="6"/>
        <v>0.38103813559322036</v>
      </c>
      <c r="AW47" s="72">
        <v>5.9</v>
      </c>
      <c r="AX47" s="56"/>
      <c r="AY47" s="84"/>
      <c r="AZ47" s="56"/>
      <c r="BA47" s="34">
        <v>1000</v>
      </c>
      <c r="BB47" s="48">
        <f t="shared" si="12"/>
        <v>3651.875</v>
      </c>
      <c r="BC47" s="48">
        <f t="shared" si="13"/>
        <v>5900</v>
      </c>
      <c r="BD47" s="56"/>
      <c r="BE47" s="58">
        <v>27.9</v>
      </c>
      <c r="BF47" s="38"/>
      <c r="BG47" s="38"/>
      <c r="BH47" s="35" t="s">
        <v>75</v>
      </c>
      <c r="BI47" s="33" t="s">
        <v>76</v>
      </c>
      <c r="BJ47" s="114" t="s">
        <v>238</v>
      </c>
      <c r="BL47" s="3"/>
    </row>
    <row r="48" spans="1:64" ht="25" customHeight="1" x14ac:dyDescent="0.35">
      <c r="A48" s="65"/>
      <c r="B48" s="115"/>
      <c r="C48" s="38"/>
      <c r="D48" s="34" t="s">
        <v>205</v>
      </c>
      <c r="E48" s="33" t="s">
        <v>206</v>
      </c>
      <c r="F48" s="33" t="s">
        <v>64</v>
      </c>
      <c r="G48" s="124"/>
      <c r="H48" s="36" t="s">
        <v>104</v>
      </c>
      <c r="I48" s="36" t="s">
        <v>105</v>
      </c>
      <c r="J48" s="117"/>
      <c r="K48" s="125"/>
      <c r="L48" s="79" t="s">
        <v>156</v>
      </c>
      <c r="M48" s="118"/>
      <c r="N48" s="38"/>
      <c r="O48" s="38"/>
      <c r="P48" s="91" t="s">
        <v>239</v>
      </c>
      <c r="Q48" s="38"/>
      <c r="R48" s="33" t="s">
        <v>71</v>
      </c>
      <c r="S48" s="66">
        <v>1.72</v>
      </c>
      <c r="T48" s="33" t="s">
        <v>72</v>
      </c>
      <c r="U48" s="126"/>
      <c r="V48" s="121"/>
      <c r="W48" s="121"/>
      <c r="X48" s="121"/>
      <c r="Y48" s="92">
        <v>12</v>
      </c>
      <c r="Z48" s="92">
        <v>7</v>
      </c>
      <c r="AA48" s="92">
        <v>13</v>
      </c>
      <c r="AB48" s="43">
        <v>6</v>
      </c>
      <c r="AC48" s="70">
        <v>1</v>
      </c>
      <c r="AD48" s="45">
        <f t="shared" si="8"/>
        <v>1.0920000000000001E-3</v>
      </c>
      <c r="AE48" s="43">
        <v>63</v>
      </c>
      <c r="AF48" s="46">
        <f t="shared" si="9"/>
        <v>57692.307692307688</v>
      </c>
      <c r="AG48" s="47">
        <v>2250</v>
      </c>
      <c r="AH48" s="48"/>
      <c r="AI48" s="71" t="s">
        <v>108</v>
      </c>
      <c r="AJ48" s="50">
        <v>0.36</v>
      </c>
      <c r="AK48" s="48">
        <f t="shared" si="0"/>
        <v>0.61919999999999997</v>
      </c>
      <c r="AL48" s="48">
        <f t="shared" si="11"/>
        <v>2.3391999999999999</v>
      </c>
      <c r="AM48" s="51">
        <v>0</v>
      </c>
      <c r="AN48" s="48">
        <f t="shared" si="1"/>
        <v>0</v>
      </c>
      <c r="AO48" s="84">
        <v>0.05</v>
      </c>
      <c r="AP48" s="48">
        <f t="shared" si="2"/>
        <v>0.19750000000000001</v>
      </c>
      <c r="AQ48" s="52">
        <v>0</v>
      </c>
      <c r="AR48" s="51">
        <v>0</v>
      </c>
      <c r="AS48" s="48">
        <f t="shared" si="18"/>
        <v>0</v>
      </c>
      <c r="AT48" s="48">
        <f t="shared" si="4"/>
        <v>0.19750000000000001</v>
      </c>
      <c r="AU48" s="48">
        <f t="shared" si="5"/>
        <v>2.5366999999999997</v>
      </c>
      <c r="AV48" s="53">
        <f t="shared" si="6"/>
        <v>0.35779746835443049</v>
      </c>
      <c r="AW48" s="72">
        <v>3.95</v>
      </c>
      <c r="AX48" s="38"/>
      <c r="AY48" s="38"/>
      <c r="AZ48" s="56"/>
      <c r="BA48" s="34">
        <v>500</v>
      </c>
      <c r="BB48" s="48">
        <f t="shared" si="12"/>
        <v>1268.3499999999999</v>
      </c>
      <c r="BC48" s="48">
        <f t="shared" si="13"/>
        <v>1975</v>
      </c>
      <c r="BD48" s="56"/>
      <c r="BE48" s="58" t="str">
        <f t="shared" si="7"/>
        <v/>
      </c>
      <c r="BF48" s="38"/>
      <c r="BG48" s="38"/>
      <c r="BH48" s="35" t="s">
        <v>75</v>
      </c>
      <c r="BI48" s="33" t="s">
        <v>76</v>
      </c>
      <c r="BJ48" s="114"/>
    </row>
    <row r="49" spans="1:62" ht="25" customHeight="1" x14ac:dyDescent="0.35">
      <c r="A49" s="65"/>
      <c r="B49" s="115"/>
      <c r="C49" s="38"/>
      <c r="D49" s="34" t="s">
        <v>205</v>
      </c>
      <c r="E49" s="33" t="s">
        <v>206</v>
      </c>
      <c r="F49" s="33" t="s">
        <v>64</v>
      </c>
      <c r="G49" s="124"/>
      <c r="H49" s="36" t="s">
        <v>109</v>
      </c>
      <c r="I49" s="36" t="s">
        <v>110</v>
      </c>
      <c r="J49" s="117"/>
      <c r="K49" s="125"/>
      <c r="L49" s="79" t="s">
        <v>160</v>
      </c>
      <c r="M49" s="118"/>
      <c r="N49" s="38"/>
      <c r="O49" s="38"/>
      <c r="P49" s="91" t="s">
        <v>240</v>
      </c>
      <c r="Q49" s="38"/>
      <c r="R49" s="33" t="s">
        <v>71</v>
      </c>
      <c r="S49" s="66">
        <v>1.68</v>
      </c>
      <c r="T49" s="33" t="s">
        <v>72</v>
      </c>
      <c r="U49" s="126"/>
      <c r="V49" s="121"/>
      <c r="W49" s="121"/>
      <c r="X49" s="121"/>
      <c r="Y49" s="92">
        <v>8.5</v>
      </c>
      <c r="Z49" s="92">
        <v>8.5</v>
      </c>
      <c r="AA49" s="92">
        <v>12.5</v>
      </c>
      <c r="AB49" s="43">
        <v>6</v>
      </c>
      <c r="AC49" s="70">
        <v>1</v>
      </c>
      <c r="AD49" s="45">
        <f t="shared" si="8"/>
        <v>9.0312499999999996E-4</v>
      </c>
      <c r="AE49" s="43">
        <v>63</v>
      </c>
      <c r="AF49" s="46">
        <f t="shared" si="9"/>
        <v>69757.785467128037</v>
      </c>
      <c r="AG49" s="47">
        <v>2250</v>
      </c>
      <c r="AH49" s="48"/>
      <c r="AI49" s="71" t="s">
        <v>108</v>
      </c>
      <c r="AJ49" s="50">
        <v>0.36</v>
      </c>
      <c r="AK49" s="48">
        <f t="shared" si="0"/>
        <v>0.6048</v>
      </c>
      <c r="AL49" s="48">
        <f t="shared" si="11"/>
        <v>2.2847999999999997</v>
      </c>
      <c r="AM49" s="51">
        <v>0</v>
      </c>
      <c r="AN49" s="48">
        <f t="shared" si="1"/>
        <v>0</v>
      </c>
      <c r="AO49" s="84">
        <v>0.05</v>
      </c>
      <c r="AP49" s="48">
        <f t="shared" si="2"/>
        <v>0.1875</v>
      </c>
      <c r="AQ49" s="52">
        <v>0</v>
      </c>
      <c r="AR49" s="51">
        <v>0</v>
      </c>
      <c r="AS49" s="48">
        <f t="shared" si="18"/>
        <v>0</v>
      </c>
      <c r="AT49" s="48">
        <f t="shared" si="4"/>
        <v>0.1875</v>
      </c>
      <c r="AU49" s="48">
        <f t="shared" si="5"/>
        <v>2.4722999999999997</v>
      </c>
      <c r="AV49" s="53">
        <f t="shared" si="6"/>
        <v>0.34072000000000008</v>
      </c>
      <c r="AW49" s="72">
        <v>3.75</v>
      </c>
      <c r="AX49" s="38"/>
      <c r="AY49" s="38"/>
      <c r="AZ49" s="56"/>
      <c r="BA49" s="34">
        <v>500</v>
      </c>
      <c r="BB49" s="48">
        <f t="shared" si="12"/>
        <v>1236.1499999999999</v>
      </c>
      <c r="BC49" s="48">
        <f t="shared" si="13"/>
        <v>1875</v>
      </c>
      <c r="BD49" s="56"/>
      <c r="BE49" s="58" t="str">
        <f t="shared" si="7"/>
        <v/>
      </c>
      <c r="BF49" s="38"/>
      <c r="BG49" s="38"/>
      <c r="BH49" s="35" t="s">
        <v>75</v>
      </c>
      <c r="BI49" s="33" t="s">
        <v>76</v>
      </c>
      <c r="BJ49" s="114"/>
    </row>
    <row r="50" spans="1:62" ht="25" customHeight="1" x14ac:dyDescent="0.35">
      <c r="A50" s="65"/>
      <c r="B50" s="115"/>
      <c r="C50" s="38"/>
      <c r="D50" s="34" t="s">
        <v>205</v>
      </c>
      <c r="E50" s="33" t="s">
        <v>206</v>
      </c>
      <c r="F50" s="33" t="s">
        <v>64</v>
      </c>
      <c r="G50" s="124"/>
      <c r="H50" s="36" t="s">
        <v>113</v>
      </c>
      <c r="I50" s="36" t="s">
        <v>114</v>
      </c>
      <c r="J50" s="117"/>
      <c r="K50" s="125"/>
      <c r="L50" s="79" t="s">
        <v>163</v>
      </c>
      <c r="M50" s="118"/>
      <c r="N50" s="38"/>
      <c r="O50" s="38"/>
      <c r="P50" s="91" t="s">
        <v>241</v>
      </c>
      <c r="Q50" s="38"/>
      <c r="R50" s="33" t="s">
        <v>71</v>
      </c>
      <c r="S50" s="66">
        <v>1.68</v>
      </c>
      <c r="T50" s="33" t="s">
        <v>72</v>
      </c>
      <c r="U50" s="126"/>
      <c r="V50" s="121"/>
      <c r="W50" s="121"/>
      <c r="X50" s="121"/>
      <c r="Y50" s="92">
        <v>15</v>
      </c>
      <c r="Z50" s="92">
        <v>4</v>
      </c>
      <c r="AA50" s="92">
        <v>11.5</v>
      </c>
      <c r="AB50" s="43">
        <v>6</v>
      </c>
      <c r="AC50" s="70">
        <v>1</v>
      </c>
      <c r="AD50" s="45">
        <f t="shared" si="8"/>
        <v>6.8999999999999997E-4</v>
      </c>
      <c r="AE50" s="43">
        <v>63</v>
      </c>
      <c r="AF50" s="46">
        <f t="shared" si="9"/>
        <v>91304.34782608696</v>
      </c>
      <c r="AG50" s="47">
        <v>2250</v>
      </c>
      <c r="AH50" s="48"/>
      <c r="AI50" s="71" t="s">
        <v>108</v>
      </c>
      <c r="AJ50" s="50">
        <v>0.36</v>
      </c>
      <c r="AK50" s="48">
        <f t="shared" si="0"/>
        <v>0.6048</v>
      </c>
      <c r="AL50" s="48">
        <f t="shared" si="11"/>
        <v>2.2847999999999997</v>
      </c>
      <c r="AM50" s="51">
        <v>0</v>
      </c>
      <c r="AN50" s="48">
        <f t="shared" si="1"/>
        <v>0</v>
      </c>
      <c r="AO50" s="84">
        <v>0.05</v>
      </c>
      <c r="AP50" s="48">
        <f t="shared" si="2"/>
        <v>0.1875</v>
      </c>
      <c r="AQ50" s="52">
        <v>0</v>
      </c>
      <c r="AR50" s="51">
        <v>0</v>
      </c>
      <c r="AS50" s="48">
        <f t="shared" si="18"/>
        <v>0</v>
      </c>
      <c r="AT50" s="48">
        <f t="shared" si="4"/>
        <v>0.1875</v>
      </c>
      <c r="AU50" s="48">
        <f t="shared" si="5"/>
        <v>2.4722999999999997</v>
      </c>
      <c r="AV50" s="53">
        <f t="shared" si="6"/>
        <v>0.34072000000000008</v>
      </c>
      <c r="AW50" s="72">
        <v>3.75</v>
      </c>
      <c r="AX50" s="38"/>
      <c r="AY50" s="38"/>
      <c r="AZ50" s="56"/>
      <c r="BA50" s="34">
        <v>500</v>
      </c>
      <c r="BB50" s="48">
        <f t="shared" si="12"/>
        <v>1236.1499999999999</v>
      </c>
      <c r="BC50" s="48">
        <f t="shared" si="13"/>
        <v>1875</v>
      </c>
      <c r="BD50" s="56"/>
      <c r="BE50" s="58" t="str">
        <f t="shared" si="7"/>
        <v/>
      </c>
      <c r="BF50" s="38"/>
      <c r="BG50" s="38"/>
      <c r="BH50" s="35" t="s">
        <v>75</v>
      </c>
      <c r="BI50" s="33" t="s">
        <v>76</v>
      </c>
      <c r="BJ50" s="114"/>
    </row>
    <row r="51" spans="1:62" ht="25" customHeight="1" x14ac:dyDescent="0.35">
      <c r="A51" s="65"/>
      <c r="B51" s="115"/>
      <c r="C51" s="38"/>
      <c r="D51" s="34" t="s">
        <v>205</v>
      </c>
      <c r="E51" s="33" t="s">
        <v>206</v>
      </c>
      <c r="F51" s="33" t="s">
        <v>64</v>
      </c>
      <c r="G51" s="124"/>
      <c r="H51" s="36" t="s">
        <v>117</v>
      </c>
      <c r="I51" s="36" t="s">
        <v>118</v>
      </c>
      <c r="J51" s="117"/>
      <c r="K51" s="125"/>
      <c r="L51" s="79" t="s">
        <v>166</v>
      </c>
      <c r="M51" s="118"/>
      <c r="N51" s="38"/>
      <c r="O51" s="38"/>
      <c r="P51" s="91" t="s">
        <v>242</v>
      </c>
      <c r="Q51" s="38"/>
      <c r="R51" s="33" t="s">
        <v>71</v>
      </c>
      <c r="S51" s="66">
        <v>2.98</v>
      </c>
      <c r="T51" s="33" t="s">
        <v>72</v>
      </c>
      <c r="U51" s="126"/>
      <c r="V51" s="121"/>
      <c r="W51" s="121"/>
      <c r="X51" s="121"/>
      <c r="Y51" s="92">
        <v>11.5</v>
      </c>
      <c r="Z51" s="92">
        <v>11.5</v>
      </c>
      <c r="AA51" s="92">
        <v>13.5</v>
      </c>
      <c r="AB51" s="43">
        <v>6</v>
      </c>
      <c r="AC51" s="70">
        <v>1</v>
      </c>
      <c r="AD51" s="45">
        <f t="shared" si="8"/>
        <v>1.7853750000000001E-3</v>
      </c>
      <c r="AE51" s="43">
        <v>63</v>
      </c>
      <c r="AF51" s="46">
        <f t="shared" si="9"/>
        <v>35286.704473850034</v>
      </c>
      <c r="AG51" s="47">
        <v>2250</v>
      </c>
      <c r="AH51" s="48"/>
      <c r="AI51" s="71" t="s">
        <v>108</v>
      </c>
      <c r="AJ51" s="50">
        <v>0.36</v>
      </c>
      <c r="AK51" s="48">
        <f t="shared" si="0"/>
        <v>1.0728</v>
      </c>
      <c r="AL51" s="48">
        <f t="shared" si="11"/>
        <v>4.0527999999999995</v>
      </c>
      <c r="AM51" s="51">
        <v>0</v>
      </c>
      <c r="AN51" s="48">
        <f t="shared" si="1"/>
        <v>0</v>
      </c>
      <c r="AO51" s="84">
        <v>0.05</v>
      </c>
      <c r="AP51" s="48">
        <f t="shared" si="2"/>
        <v>0.29750000000000004</v>
      </c>
      <c r="AQ51" s="52">
        <v>0</v>
      </c>
      <c r="AR51" s="51">
        <v>0</v>
      </c>
      <c r="AS51" s="48">
        <f t="shared" si="18"/>
        <v>0</v>
      </c>
      <c r="AT51" s="48">
        <f t="shared" si="4"/>
        <v>0.29750000000000004</v>
      </c>
      <c r="AU51" s="48">
        <f t="shared" si="5"/>
        <v>4.3502999999999998</v>
      </c>
      <c r="AV51" s="53">
        <f t="shared" si="6"/>
        <v>0.26885714285714291</v>
      </c>
      <c r="AW51" s="72">
        <v>5.95</v>
      </c>
      <c r="AX51" s="38"/>
      <c r="AY51" s="38"/>
      <c r="AZ51" s="56"/>
      <c r="BA51" s="34">
        <v>500</v>
      </c>
      <c r="BB51" s="48">
        <f t="shared" si="12"/>
        <v>2175.15</v>
      </c>
      <c r="BC51" s="48">
        <f t="shared" si="13"/>
        <v>2975</v>
      </c>
      <c r="BD51" s="56"/>
      <c r="BE51" s="58" t="str">
        <f t="shared" si="7"/>
        <v/>
      </c>
      <c r="BF51" s="38"/>
      <c r="BG51" s="38"/>
      <c r="BH51" s="35" t="s">
        <v>75</v>
      </c>
      <c r="BI51" s="33" t="s">
        <v>76</v>
      </c>
      <c r="BJ51" s="114"/>
    </row>
    <row r="52" spans="1:62" ht="25" customHeight="1" x14ac:dyDescent="0.35">
      <c r="A52" s="65"/>
      <c r="B52" s="115"/>
      <c r="C52" s="38"/>
      <c r="D52" s="34" t="s">
        <v>205</v>
      </c>
      <c r="E52" s="33" t="s">
        <v>206</v>
      </c>
      <c r="F52" s="33" t="s">
        <v>64</v>
      </c>
      <c r="G52" s="124"/>
      <c r="H52" s="36" t="s">
        <v>121</v>
      </c>
      <c r="I52" s="36" t="s">
        <v>122</v>
      </c>
      <c r="J52" s="117"/>
      <c r="K52" s="125"/>
      <c r="L52" s="79" t="s">
        <v>169</v>
      </c>
      <c r="M52" s="118"/>
      <c r="N52" s="38"/>
      <c r="O52" s="38"/>
      <c r="P52" s="91" t="s">
        <v>243</v>
      </c>
      <c r="Q52" s="38"/>
      <c r="R52" s="33" t="s">
        <v>71</v>
      </c>
      <c r="S52" s="66">
        <v>3.4</v>
      </c>
      <c r="T52" s="33" t="s">
        <v>72</v>
      </c>
      <c r="U52" s="126"/>
      <c r="V52" s="121"/>
      <c r="W52" s="121"/>
      <c r="X52" s="121"/>
      <c r="Y52" s="68">
        <v>26.5</v>
      </c>
      <c r="Z52" s="68">
        <v>4</v>
      </c>
      <c r="AA52" s="68">
        <v>15.5</v>
      </c>
      <c r="AB52" s="43">
        <v>6</v>
      </c>
      <c r="AC52" s="70">
        <v>1</v>
      </c>
      <c r="AD52" s="45">
        <f t="shared" si="8"/>
        <v>1.6429999999999999E-3</v>
      </c>
      <c r="AE52" s="43">
        <v>63</v>
      </c>
      <c r="AF52" s="46">
        <f t="shared" si="9"/>
        <v>38344.491783323188</v>
      </c>
      <c r="AG52" s="47">
        <v>2250</v>
      </c>
      <c r="AH52" s="48">
        <f t="shared" si="10"/>
        <v>5.8678571428571427E-2</v>
      </c>
      <c r="AI52" s="71" t="s">
        <v>108</v>
      </c>
      <c r="AJ52" s="50">
        <v>0.36</v>
      </c>
      <c r="AK52" s="48">
        <f t="shared" si="0"/>
        <v>1.224</v>
      </c>
      <c r="AL52" s="48">
        <f t="shared" si="11"/>
        <v>4.6826785714285712</v>
      </c>
      <c r="AM52" s="51">
        <v>0</v>
      </c>
      <c r="AN52" s="48">
        <f t="shared" si="1"/>
        <v>0</v>
      </c>
      <c r="AO52" s="84">
        <v>0.05</v>
      </c>
      <c r="AP52" s="48">
        <f t="shared" si="2"/>
        <v>0.35000000000000003</v>
      </c>
      <c r="AQ52" s="52">
        <v>0</v>
      </c>
      <c r="AR52" s="51">
        <v>0</v>
      </c>
      <c r="AS52" s="48">
        <f t="shared" si="18"/>
        <v>0</v>
      </c>
      <c r="AT52" s="48">
        <f t="shared" si="4"/>
        <v>0.35000000000000003</v>
      </c>
      <c r="AU52" s="48">
        <f t="shared" si="5"/>
        <v>5.0326785714285709</v>
      </c>
      <c r="AV52" s="53">
        <f t="shared" si="6"/>
        <v>0.28104591836734699</v>
      </c>
      <c r="AW52" s="72">
        <v>7</v>
      </c>
      <c r="AX52" s="38"/>
      <c r="AY52" s="38"/>
      <c r="AZ52" s="56"/>
      <c r="BA52" s="34">
        <v>500</v>
      </c>
      <c r="BB52" s="48">
        <f t="shared" si="12"/>
        <v>2516.3392857142853</v>
      </c>
      <c r="BC52" s="48">
        <f t="shared" si="13"/>
        <v>3500</v>
      </c>
      <c r="BD52" s="56"/>
      <c r="BE52" s="58" t="str">
        <f t="shared" si="7"/>
        <v/>
      </c>
      <c r="BF52" s="38"/>
      <c r="BG52" s="38"/>
      <c r="BH52" s="35" t="s">
        <v>75</v>
      </c>
      <c r="BI52" s="33" t="s">
        <v>76</v>
      </c>
      <c r="BJ52" s="114"/>
    </row>
    <row r="53" spans="1:62" ht="25" customHeight="1" x14ac:dyDescent="0.35">
      <c r="A53" s="65"/>
      <c r="B53" s="115"/>
      <c r="C53" s="38"/>
      <c r="D53" s="34" t="s">
        <v>205</v>
      </c>
      <c r="E53" s="33" t="s">
        <v>206</v>
      </c>
      <c r="F53" s="33" t="s">
        <v>64</v>
      </c>
      <c r="G53" s="124"/>
      <c r="H53" s="36" t="s">
        <v>244</v>
      </c>
      <c r="I53" s="36" t="s">
        <v>245</v>
      </c>
      <c r="J53" s="117"/>
      <c r="K53" s="125"/>
      <c r="L53" s="79" t="s">
        <v>172</v>
      </c>
      <c r="M53" s="118"/>
      <c r="N53" s="38"/>
      <c r="O53" s="38"/>
      <c r="P53" s="91" t="s">
        <v>246</v>
      </c>
      <c r="Q53" s="38"/>
      <c r="R53" s="33" t="s">
        <v>71</v>
      </c>
      <c r="S53" s="93">
        <v>3.35</v>
      </c>
      <c r="T53" s="33" t="s">
        <v>72</v>
      </c>
      <c r="U53" s="126"/>
      <c r="V53" s="121"/>
      <c r="W53" s="121"/>
      <c r="X53" s="121"/>
      <c r="Y53" s="68">
        <v>16</v>
      </c>
      <c r="Z53" s="68">
        <v>9</v>
      </c>
      <c r="AA53" s="68">
        <v>11.5</v>
      </c>
      <c r="AB53" s="43">
        <v>6</v>
      </c>
      <c r="AC53" s="70">
        <v>1</v>
      </c>
      <c r="AD53" s="45">
        <f t="shared" si="8"/>
        <v>1.6559999999999999E-3</v>
      </c>
      <c r="AE53" s="43">
        <v>63</v>
      </c>
      <c r="AF53" s="46">
        <f t="shared" si="9"/>
        <v>38043.478260869568</v>
      </c>
      <c r="AG53" s="47">
        <v>2250</v>
      </c>
      <c r="AH53" s="48">
        <f t="shared" si="10"/>
        <v>5.9142857142857136E-2</v>
      </c>
      <c r="AI53" s="71" t="s">
        <v>108</v>
      </c>
      <c r="AJ53" s="50">
        <v>0.36</v>
      </c>
      <c r="AK53" s="48">
        <f t="shared" si="0"/>
        <v>1.206</v>
      </c>
      <c r="AL53" s="48">
        <f t="shared" si="11"/>
        <v>4.6151428571428568</v>
      </c>
      <c r="AM53" s="51">
        <v>0</v>
      </c>
      <c r="AN53" s="48">
        <f t="shared" si="1"/>
        <v>0</v>
      </c>
      <c r="AO53" s="84">
        <v>0.05</v>
      </c>
      <c r="AP53" s="48">
        <f t="shared" si="2"/>
        <v>0.33750000000000002</v>
      </c>
      <c r="AQ53" s="52">
        <v>0</v>
      </c>
      <c r="AR53" s="51">
        <v>0</v>
      </c>
      <c r="AS53" s="48">
        <f t="shared" si="18"/>
        <v>0</v>
      </c>
      <c r="AT53" s="48">
        <f t="shared" si="4"/>
        <v>0.33750000000000002</v>
      </c>
      <c r="AU53" s="48">
        <f t="shared" si="5"/>
        <v>4.9526428571428571</v>
      </c>
      <c r="AV53" s="53">
        <f t="shared" si="6"/>
        <v>0.26627513227513228</v>
      </c>
      <c r="AW53" s="94">
        <v>6.75</v>
      </c>
      <c r="AX53" s="38"/>
      <c r="AY53" s="38"/>
      <c r="AZ53" s="56"/>
      <c r="BA53" s="34">
        <v>500</v>
      </c>
      <c r="BB53" s="48">
        <f t="shared" si="12"/>
        <v>2476.3214285714284</v>
      </c>
      <c r="BC53" s="48">
        <f t="shared" si="13"/>
        <v>3375</v>
      </c>
      <c r="BD53" s="56"/>
      <c r="BE53" s="58" t="str">
        <f t="shared" si="7"/>
        <v/>
      </c>
      <c r="BF53" s="38"/>
      <c r="BG53" s="38"/>
      <c r="BH53" s="35" t="s">
        <v>75</v>
      </c>
      <c r="BI53" s="33" t="s">
        <v>76</v>
      </c>
      <c r="BJ53" s="114"/>
    </row>
    <row r="54" spans="1:62" ht="25" customHeight="1" x14ac:dyDescent="0.35">
      <c r="A54" s="65"/>
      <c r="B54" s="115"/>
      <c r="C54" s="38"/>
      <c r="D54" s="34" t="s">
        <v>205</v>
      </c>
      <c r="E54" s="33" t="s">
        <v>206</v>
      </c>
      <c r="F54" s="33" t="s">
        <v>64</v>
      </c>
      <c r="G54" s="124"/>
      <c r="H54" s="36" t="s">
        <v>198</v>
      </c>
      <c r="I54" s="36" t="s">
        <v>199</v>
      </c>
      <c r="J54" s="117"/>
      <c r="K54" s="125"/>
      <c r="L54" s="79" t="s">
        <v>175</v>
      </c>
      <c r="M54" s="118"/>
      <c r="N54" s="38"/>
      <c r="O54" s="38"/>
      <c r="P54" s="91" t="s">
        <v>247</v>
      </c>
      <c r="Q54" s="38"/>
      <c r="R54" s="33" t="s">
        <v>71</v>
      </c>
      <c r="S54" s="95">
        <v>4.9000000000000004</v>
      </c>
      <c r="T54" s="33" t="s">
        <v>72</v>
      </c>
      <c r="U54" s="126"/>
      <c r="V54" s="121"/>
      <c r="W54" s="121"/>
      <c r="X54" s="121"/>
      <c r="Y54" s="68">
        <v>17</v>
      </c>
      <c r="Z54" s="68">
        <v>17</v>
      </c>
      <c r="AA54" s="68">
        <v>16.5</v>
      </c>
      <c r="AB54" s="43">
        <v>6</v>
      </c>
      <c r="AC54" s="70">
        <v>1</v>
      </c>
      <c r="AD54" s="45">
        <f t="shared" si="8"/>
        <v>4.7685000000000002E-3</v>
      </c>
      <c r="AE54" s="43">
        <v>63</v>
      </c>
      <c r="AF54" s="46">
        <f t="shared" si="9"/>
        <v>13211.701793016671</v>
      </c>
      <c r="AG54" s="47">
        <v>2250</v>
      </c>
      <c r="AH54" s="48">
        <f t="shared" si="10"/>
        <v>0.17030357142857144</v>
      </c>
      <c r="AI54" s="71" t="s">
        <v>108</v>
      </c>
      <c r="AJ54" s="50">
        <v>0.36</v>
      </c>
      <c r="AK54" s="48">
        <f t="shared" si="0"/>
        <v>1.764</v>
      </c>
      <c r="AL54" s="48">
        <f t="shared" si="11"/>
        <v>6.8343035714285723</v>
      </c>
      <c r="AM54" s="51">
        <v>0</v>
      </c>
      <c r="AN54" s="48">
        <f t="shared" si="1"/>
        <v>0</v>
      </c>
      <c r="AO54" s="84">
        <v>0.05</v>
      </c>
      <c r="AP54" s="48">
        <f t="shared" si="2"/>
        <v>0.48750000000000004</v>
      </c>
      <c r="AQ54" s="52">
        <v>0</v>
      </c>
      <c r="AR54" s="51">
        <v>0</v>
      </c>
      <c r="AS54" s="48">
        <f t="shared" si="18"/>
        <v>0</v>
      </c>
      <c r="AT54" s="48">
        <f t="shared" si="4"/>
        <v>0.48750000000000004</v>
      </c>
      <c r="AU54" s="48">
        <f t="shared" si="5"/>
        <v>7.3218035714285721</v>
      </c>
      <c r="AV54" s="53">
        <f t="shared" si="6"/>
        <v>0.24904578754578749</v>
      </c>
      <c r="AW54" s="94">
        <v>9.75</v>
      </c>
      <c r="AX54" s="38"/>
      <c r="AY54" s="38"/>
      <c r="AZ54" s="56"/>
      <c r="BA54" s="77">
        <v>500</v>
      </c>
      <c r="BB54" s="48">
        <f t="shared" si="12"/>
        <v>3660.9017857142862</v>
      </c>
      <c r="BC54" s="48">
        <f t="shared" si="13"/>
        <v>4875</v>
      </c>
      <c r="BD54" s="56"/>
      <c r="BE54" s="58" t="str">
        <f t="shared" si="7"/>
        <v/>
      </c>
      <c r="BF54" s="38"/>
      <c r="BG54" s="38"/>
      <c r="BH54" s="35" t="s">
        <v>75</v>
      </c>
      <c r="BI54" s="33" t="s">
        <v>76</v>
      </c>
      <c r="BJ54" s="114"/>
    </row>
    <row r="55" spans="1:62" ht="25" customHeight="1" x14ac:dyDescent="0.35">
      <c r="A55" s="65"/>
      <c r="B55" s="115"/>
      <c r="C55" s="38"/>
      <c r="D55" s="34" t="s">
        <v>205</v>
      </c>
      <c r="E55" s="33" t="s">
        <v>206</v>
      </c>
      <c r="F55" s="33" t="s">
        <v>64</v>
      </c>
      <c r="G55" s="124"/>
      <c r="H55" s="36" t="s">
        <v>125</v>
      </c>
      <c r="I55" s="36" t="s">
        <v>126</v>
      </c>
      <c r="J55" s="117"/>
      <c r="K55" s="125"/>
      <c r="L55" s="79" t="s">
        <v>178</v>
      </c>
      <c r="M55" s="118"/>
      <c r="N55" s="38"/>
      <c r="O55" s="38"/>
      <c r="P55" s="91" t="s">
        <v>248</v>
      </c>
      <c r="Q55" s="38"/>
      <c r="R55" s="33" t="s">
        <v>71</v>
      </c>
      <c r="S55" s="95">
        <v>8.6</v>
      </c>
      <c r="T55" s="33" t="s">
        <v>72</v>
      </c>
      <c r="U55" s="126"/>
      <c r="V55" s="121"/>
      <c r="W55" s="121"/>
      <c r="X55" s="121"/>
      <c r="Y55" s="68">
        <v>21.5</v>
      </c>
      <c r="Z55" s="68">
        <v>21.5</v>
      </c>
      <c r="AA55" s="68">
        <v>27</v>
      </c>
      <c r="AB55" s="43">
        <v>6</v>
      </c>
      <c r="AC55" s="70">
        <v>1</v>
      </c>
      <c r="AD55" s="45">
        <f t="shared" si="8"/>
        <v>1.2480750000000001E-2</v>
      </c>
      <c r="AE55" s="43">
        <v>63</v>
      </c>
      <c r="AF55" s="46">
        <f t="shared" si="9"/>
        <v>5047.7735712998019</v>
      </c>
      <c r="AG55" s="47">
        <v>2250</v>
      </c>
      <c r="AH55" s="48">
        <f t="shared" si="10"/>
        <v>0.44574107142857139</v>
      </c>
      <c r="AI55" s="71" t="s">
        <v>108</v>
      </c>
      <c r="AJ55" s="50">
        <v>0.36</v>
      </c>
      <c r="AK55" s="48">
        <f t="shared" si="0"/>
        <v>3.0959999999999996</v>
      </c>
      <c r="AL55" s="48">
        <f t="shared" si="11"/>
        <v>12.141741071428571</v>
      </c>
      <c r="AM55" s="51">
        <v>0</v>
      </c>
      <c r="AN55" s="48">
        <f t="shared" si="1"/>
        <v>0</v>
      </c>
      <c r="AO55" s="84">
        <v>0.05</v>
      </c>
      <c r="AP55" s="48">
        <f t="shared" si="2"/>
        <v>0.84750000000000003</v>
      </c>
      <c r="AQ55" s="52">
        <v>0</v>
      </c>
      <c r="AR55" s="51">
        <v>0</v>
      </c>
      <c r="AS55" s="48">
        <f t="shared" si="18"/>
        <v>0</v>
      </c>
      <c r="AT55" s="48">
        <f t="shared" si="4"/>
        <v>0.84750000000000003</v>
      </c>
      <c r="AU55" s="48">
        <f t="shared" si="5"/>
        <v>12.989241071428571</v>
      </c>
      <c r="AV55" s="53">
        <f t="shared" si="6"/>
        <v>0.23367309313105772</v>
      </c>
      <c r="AW55" s="94">
        <v>16.95</v>
      </c>
      <c r="AX55" s="38"/>
      <c r="AY55" s="38"/>
      <c r="AZ55" s="56"/>
      <c r="BA55" s="77">
        <v>500</v>
      </c>
      <c r="BB55" s="48">
        <f t="shared" si="12"/>
        <v>6494.6205357142853</v>
      </c>
      <c r="BC55" s="48">
        <f t="shared" si="13"/>
        <v>8475</v>
      </c>
      <c r="BD55" s="56"/>
      <c r="BE55" s="58" t="str">
        <f t="shared" si="7"/>
        <v/>
      </c>
      <c r="BF55" s="38"/>
      <c r="BG55" s="38"/>
      <c r="BH55" s="35" t="s">
        <v>75</v>
      </c>
      <c r="BI55" s="33" t="s">
        <v>76</v>
      </c>
      <c r="BJ55" s="114"/>
    </row>
    <row r="56" spans="1:62" ht="25" customHeight="1" x14ac:dyDescent="0.35">
      <c r="A56" s="65"/>
      <c r="B56" s="115"/>
      <c r="C56" s="38"/>
      <c r="D56" s="34" t="s">
        <v>205</v>
      </c>
      <c r="E56" s="33" t="s">
        <v>206</v>
      </c>
      <c r="F56" s="33" t="s">
        <v>64</v>
      </c>
      <c r="G56" s="124"/>
      <c r="H56" s="36" t="s">
        <v>249</v>
      </c>
      <c r="I56" s="36" t="s">
        <v>250</v>
      </c>
      <c r="J56" s="117"/>
      <c r="K56" s="125"/>
      <c r="L56" s="79" t="s">
        <v>251</v>
      </c>
      <c r="M56" s="118"/>
      <c r="N56" s="38"/>
      <c r="O56" s="38"/>
      <c r="P56" s="91" t="s">
        <v>252</v>
      </c>
      <c r="Q56" s="38"/>
      <c r="R56" s="33" t="s">
        <v>71</v>
      </c>
      <c r="S56" s="95">
        <v>4.28</v>
      </c>
      <c r="T56" s="33" t="s">
        <v>72</v>
      </c>
      <c r="U56" s="126"/>
      <c r="V56" s="121"/>
      <c r="W56" s="121"/>
      <c r="X56" s="121"/>
      <c r="Y56" s="68">
        <v>12.5</v>
      </c>
      <c r="Z56" s="68">
        <v>12.5</v>
      </c>
      <c r="AA56" s="68">
        <v>38.5</v>
      </c>
      <c r="AB56" s="43">
        <v>6</v>
      </c>
      <c r="AC56" s="70">
        <v>1</v>
      </c>
      <c r="AD56" s="45">
        <f t="shared" si="8"/>
        <v>6.0156250000000001E-3</v>
      </c>
      <c r="AE56" s="43">
        <v>63</v>
      </c>
      <c r="AF56" s="46">
        <f t="shared" si="9"/>
        <v>10472.727272727272</v>
      </c>
      <c r="AG56" s="47">
        <v>2250</v>
      </c>
      <c r="AH56" s="48">
        <f t="shared" si="10"/>
        <v>0.21484375</v>
      </c>
      <c r="AI56" s="71" t="s">
        <v>108</v>
      </c>
      <c r="AJ56" s="50">
        <v>0.36</v>
      </c>
      <c r="AK56" s="48">
        <f t="shared" si="0"/>
        <v>1.5407999999999999</v>
      </c>
      <c r="AL56" s="48">
        <f t="shared" si="11"/>
        <v>6.0356437500000002</v>
      </c>
      <c r="AM56" s="51">
        <v>0</v>
      </c>
      <c r="AN56" s="48">
        <f t="shared" si="1"/>
        <v>0</v>
      </c>
      <c r="AO56" s="84">
        <v>0.05</v>
      </c>
      <c r="AP56" s="48">
        <f t="shared" si="2"/>
        <v>0.4425</v>
      </c>
      <c r="AQ56" s="52">
        <v>0</v>
      </c>
      <c r="AR56" s="51">
        <v>0</v>
      </c>
      <c r="AS56" s="48">
        <f t="shared" si="18"/>
        <v>0</v>
      </c>
      <c r="AT56" s="48">
        <f t="shared" si="4"/>
        <v>0.4425</v>
      </c>
      <c r="AU56" s="48">
        <f t="shared" si="5"/>
        <v>6.4781437500000001</v>
      </c>
      <c r="AV56" s="53">
        <f t="shared" si="6"/>
        <v>0.26800635593220334</v>
      </c>
      <c r="AW56" s="94">
        <v>8.85</v>
      </c>
      <c r="AX56" s="38"/>
      <c r="AY56" s="38"/>
      <c r="AZ56" s="56"/>
      <c r="BA56" s="77">
        <v>500</v>
      </c>
      <c r="BB56" s="48">
        <f t="shared" si="12"/>
        <v>3239.0718750000001</v>
      </c>
      <c r="BC56" s="48">
        <f t="shared" si="13"/>
        <v>4425</v>
      </c>
      <c r="BD56" s="56"/>
      <c r="BE56" s="58" t="str">
        <f t="shared" si="7"/>
        <v/>
      </c>
      <c r="BF56" s="38"/>
      <c r="BG56" s="38"/>
      <c r="BH56" s="35" t="s">
        <v>75</v>
      </c>
      <c r="BI56" s="33" t="s">
        <v>76</v>
      </c>
      <c r="BJ56" s="114"/>
    </row>
    <row r="57" spans="1:62" ht="25" customHeight="1" x14ac:dyDescent="0.35">
      <c r="A57" s="65"/>
      <c r="B57" s="115"/>
      <c r="C57" s="38"/>
      <c r="D57" s="78" t="s">
        <v>143</v>
      </c>
      <c r="E57" s="33" t="s">
        <v>144</v>
      </c>
      <c r="F57" s="33" t="s">
        <v>64</v>
      </c>
      <c r="G57" s="122" t="s">
        <v>253</v>
      </c>
      <c r="H57" s="35" t="s">
        <v>254</v>
      </c>
      <c r="I57" s="35" t="s">
        <v>254</v>
      </c>
      <c r="J57" s="118" t="s">
        <v>139</v>
      </c>
      <c r="K57" s="118" t="s">
        <v>139</v>
      </c>
      <c r="L57" s="75" t="s">
        <v>255</v>
      </c>
      <c r="M57" s="118" t="s">
        <v>256</v>
      </c>
      <c r="N57" s="38"/>
      <c r="O57" s="38"/>
      <c r="P57" s="39" t="s">
        <v>257</v>
      </c>
      <c r="Q57" s="38"/>
      <c r="R57" s="33" t="s">
        <v>71</v>
      </c>
      <c r="S57" s="66">
        <v>2.38</v>
      </c>
      <c r="T57" s="33" t="s">
        <v>72</v>
      </c>
      <c r="U57" s="123" t="s">
        <v>258</v>
      </c>
      <c r="V57" s="121">
        <v>52</v>
      </c>
      <c r="W57" s="121">
        <v>27.5</v>
      </c>
      <c r="X57" s="121">
        <v>43</v>
      </c>
      <c r="Y57" s="96">
        <v>24</v>
      </c>
      <c r="Z57" s="96">
        <v>21</v>
      </c>
      <c r="AA57" s="96">
        <v>13</v>
      </c>
      <c r="AB57" s="43">
        <v>6</v>
      </c>
      <c r="AC57" s="70">
        <v>2</v>
      </c>
      <c r="AD57" s="45">
        <f t="shared" si="8"/>
        <v>6.5519999999999997E-3</v>
      </c>
      <c r="AE57" s="43">
        <v>63</v>
      </c>
      <c r="AF57" s="46">
        <f t="shared" si="9"/>
        <v>19230.76923076923</v>
      </c>
      <c r="AG57" s="47">
        <v>2250</v>
      </c>
      <c r="AH57" s="48">
        <f t="shared" si="10"/>
        <v>0.11700000000000001</v>
      </c>
      <c r="AI57" s="82" t="s">
        <v>103</v>
      </c>
      <c r="AJ57" s="83">
        <v>0.318</v>
      </c>
      <c r="AK57" s="48">
        <f t="shared" si="0"/>
        <v>0.75683999999999996</v>
      </c>
      <c r="AL57" s="48">
        <f t="shared" si="11"/>
        <v>3.2538399999999998</v>
      </c>
      <c r="AM57" s="51">
        <v>0</v>
      </c>
      <c r="AN57" s="48">
        <f t="shared" si="1"/>
        <v>0</v>
      </c>
      <c r="AO57" s="84">
        <v>0.05</v>
      </c>
      <c r="AP57" s="48">
        <f t="shared" si="2"/>
        <v>0.26250000000000001</v>
      </c>
      <c r="AQ57" s="52">
        <v>0</v>
      </c>
      <c r="AR57" s="51">
        <v>0</v>
      </c>
      <c r="AS57" s="48">
        <f t="shared" ref="AS57:AS66" si="19">IF(ISERROR(AW57*AR57),"",AW57*AR57)</f>
        <v>0</v>
      </c>
      <c r="AT57" s="48">
        <f t="shared" si="4"/>
        <v>0.26250000000000001</v>
      </c>
      <c r="AU57" s="48">
        <f t="shared" si="5"/>
        <v>3.51634</v>
      </c>
      <c r="AV57" s="53">
        <f t="shared" si="6"/>
        <v>0.33022095238095239</v>
      </c>
      <c r="AW57" s="72">
        <v>5.25</v>
      </c>
      <c r="AX57" s="38"/>
      <c r="AY57" s="38"/>
      <c r="AZ57" s="56"/>
      <c r="BA57" s="34">
        <v>1000</v>
      </c>
      <c r="BB57" s="48">
        <f t="shared" si="12"/>
        <v>3516.34</v>
      </c>
      <c r="BC57" s="48">
        <f t="shared" si="13"/>
        <v>5250</v>
      </c>
      <c r="BD57" s="56"/>
      <c r="BE57" s="58">
        <f t="shared" si="7"/>
        <v>30.745000000000001</v>
      </c>
      <c r="BF57" s="38"/>
      <c r="BG57" s="38"/>
      <c r="BH57" s="34" t="s">
        <v>153</v>
      </c>
      <c r="BI57" s="33" t="s">
        <v>76</v>
      </c>
      <c r="BJ57" s="114" t="s">
        <v>238</v>
      </c>
    </row>
    <row r="58" spans="1:62" ht="25" customHeight="1" x14ac:dyDescent="0.35">
      <c r="A58" s="65"/>
      <c r="B58" s="115"/>
      <c r="C58" s="38"/>
      <c r="D58" s="78" t="s">
        <v>143</v>
      </c>
      <c r="E58" s="33" t="s">
        <v>144</v>
      </c>
      <c r="F58" s="33" t="s">
        <v>64</v>
      </c>
      <c r="G58" s="120"/>
      <c r="H58" s="35" t="s">
        <v>155</v>
      </c>
      <c r="I58" s="34" t="s">
        <v>105</v>
      </c>
      <c r="J58" s="118"/>
      <c r="K58" s="118"/>
      <c r="L58" s="75" t="s">
        <v>259</v>
      </c>
      <c r="M58" s="118"/>
      <c r="N58" s="38"/>
      <c r="O58" s="38"/>
      <c r="P58" s="39" t="s">
        <v>260</v>
      </c>
      <c r="Q58" s="38"/>
      <c r="R58" s="33" t="s">
        <v>71</v>
      </c>
      <c r="S58" s="66">
        <v>1.45</v>
      </c>
      <c r="T58" s="33" t="s">
        <v>72</v>
      </c>
      <c r="U58" s="123" t="s">
        <v>261</v>
      </c>
      <c r="V58" s="121"/>
      <c r="W58" s="121">
        <v>27.5</v>
      </c>
      <c r="X58" s="121">
        <v>43</v>
      </c>
      <c r="Y58" s="96">
        <v>15</v>
      </c>
      <c r="Z58" s="96">
        <v>15</v>
      </c>
      <c r="AA58" s="96">
        <v>11.5</v>
      </c>
      <c r="AB58" s="43">
        <v>6</v>
      </c>
      <c r="AC58" s="70">
        <v>1</v>
      </c>
      <c r="AD58" s="45">
        <f t="shared" si="8"/>
        <v>2.5875E-3</v>
      </c>
      <c r="AE58" s="43">
        <v>63</v>
      </c>
      <c r="AF58" s="46">
        <f t="shared" si="9"/>
        <v>24347.826086956524</v>
      </c>
      <c r="AG58" s="47">
        <v>2250</v>
      </c>
      <c r="AH58" s="48">
        <f t="shared" si="10"/>
        <v>9.2410714285714277E-2</v>
      </c>
      <c r="AI58" s="86" t="s">
        <v>158</v>
      </c>
      <c r="AJ58" s="83">
        <v>0.33400000000000002</v>
      </c>
      <c r="AK58" s="48">
        <f t="shared" si="0"/>
        <v>0.48430000000000001</v>
      </c>
      <c r="AL58" s="48">
        <f t="shared" si="11"/>
        <v>2.0267107142857141</v>
      </c>
      <c r="AM58" s="51">
        <v>0</v>
      </c>
      <c r="AN58" s="48">
        <f t="shared" si="1"/>
        <v>0</v>
      </c>
      <c r="AO58" s="84">
        <v>0.05</v>
      </c>
      <c r="AP58" s="48">
        <f t="shared" si="2"/>
        <v>0.14750000000000002</v>
      </c>
      <c r="AQ58" s="52">
        <v>0</v>
      </c>
      <c r="AR58" s="51">
        <v>0</v>
      </c>
      <c r="AS58" s="48">
        <f t="shared" si="19"/>
        <v>0</v>
      </c>
      <c r="AT58" s="48">
        <f t="shared" si="4"/>
        <v>0.14750000000000002</v>
      </c>
      <c r="AU58" s="48">
        <f t="shared" si="5"/>
        <v>2.1742107142857141</v>
      </c>
      <c r="AV58" s="53">
        <f t="shared" si="6"/>
        <v>0.26297941888619863</v>
      </c>
      <c r="AW58" s="72">
        <v>2.95</v>
      </c>
      <c r="AX58" s="38"/>
      <c r="AY58" s="38"/>
      <c r="AZ58" s="56"/>
      <c r="BA58" s="34">
        <v>500</v>
      </c>
      <c r="BB58" s="48">
        <f t="shared" si="12"/>
        <v>1087.105357142857</v>
      </c>
      <c r="BC58" s="48">
        <f t="shared" si="13"/>
        <v>1475</v>
      </c>
      <c r="BD58" s="56"/>
      <c r="BE58" s="58" t="str">
        <f t="shared" si="7"/>
        <v/>
      </c>
      <c r="BF58" s="38"/>
      <c r="BG58" s="38"/>
      <c r="BH58" s="34" t="s">
        <v>153</v>
      </c>
      <c r="BI58" s="33" t="s">
        <v>76</v>
      </c>
      <c r="BJ58" s="114"/>
    </row>
    <row r="59" spans="1:62" ht="25" customHeight="1" x14ac:dyDescent="0.35">
      <c r="A59" s="65"/>
      <c r="B59" s="115"/>
      <c r="C59" s="38"/>
      <c r="D59" s="78" t="s">
        <v>143</v>
      </c>
      <c r="E59" s="33" t="s">
        <v>144</v>
      </c>
      <c r="F59" s="33" t="s">
        <v>64</v>
      </c>
      <c r="G59" s="120"/>
      <c r="H59" s="35" t="s">
        <v>159</v>
      </c>
      <c r="I59" s="34" t="s">
        <v>110</v>
      </c>
      <c r="J59" s="118"/>
      <c r="K59" s="118"/>
      <c r="L59" s="75" t="s">
        <v>262</v>
      </c>
      <c r="M59" s="118"/>
      <c r="N59" s="38"/>
      <c r="O59" s="38"/>
      <c r="P59" s="39" t="s">
        <v>263</v>
      </c>
      <c r="Q59" s="38"/>
      <c r="R59" s="33" t="s">
        <v>71</v>
      </c>
      <c r="S59" s="66">
        <v>1.32</v>
      </c>
      <c r="T59" s="33" t="s">
        <v>72</v>
      </c>
      <c r="U59" s="123" t="s">
        <v>258</v>
      </c>
      <c r="V59" s="121"/>
      <c r="W59" s="121">
        <v>27.5</v>
      </c>
      <c r="X59" s="121">
        <v>43</v>
      </c>
      <c r="Y59" s="96">
        <v>15.5</v>
      </c>
      <c r="Z59" s="96">
        <v>13.5</v>
      </c>
      <c r="AA59" s="96">
        <v>12</v>
      </c>
      <c r="AB59" s="43">
        <v>6</v>
      </c>
      <c r="AC59" s="70">
        <v>1</v>
      </c>
      <c r="AD59" s="45">
        <f t="shared" si="8"/>
        <v>2.5110000000000002E-3</v>
      </c>
      <c r="AE59" s="43">
        <v>63</v>
      </c>
      <c r="AF59" s="46">
        <f t="shared" si="9"/>
        <v>25089.605734767021</v>
      </c>
      <c r="AG59" s="47">
        <v>2250</v>
      </c>
      <c r="AH59" s="48">
        <f t="shared" si="10"/>
        <v>8.9678571428571441E-2</v>
      </c>
      <c r="AI59" s="88" t="s">
        <v>158</v>
      </c>
      <c r="AJ59" s="83">
        <v>0.33400000000000002</v>
      </c>
      <c r="AK59" s="48">
        <f t="shared" si="0"/>
        <v>0.44088000000000005</v>
      </c>
      <c r="AL59" s="48">
        <f t="shared" si="11"/>
        <v>1.8505585714285715</v>
      </c>
      <c r="AM59" s="51">
        <v>0</v>
      </c>
      <c r="AN59" s="48">
        <f t="shared" si="1"/>
        <v>0</v>
      </c>
      <c r="AO59" s="84">
        <v>0.05</v>
      </c>
      <c r="AP59" s="48">
        <f t="shared" si="2"/>
        <v>0.14750000000000002</v>
      </c>
      <c r="AQ59" s="52">
        <v>0</v>
      </c>
      <c r="AR59" s="51">
        <v>0</v>
      </c>
      <c r="AS59" s="48">
        <f t="shared" si="19"/>
        <v>0</v>
      </c>
      <c r="AT59" s="48">
        <f t="shared" si="4"/>
        <v>0.14750000000000002</v>
      </c>
      <c r="AU59" s="48">
        <f t="shared" si="5"/>
        <v>1.9980585714285715</v>
      </c>
      <c r="AV59" s="53">
        <f t="shared" si="6"/>
        <v>0.32269200968523004</v>
      </c>
      <c r="AW59" s="72">
        <v>2.95</v>
      </c>
      <c r="AX59" s="38"/>
      <c r="AY59" s="38"/>
      <c r="AZ59" s="56"/>
      <c r="BA59" s="34">
        <v>500</v>
      </c>
      <c r="BB59" s="48">
        <f t="shared" si="12"/>
        <v>999.02928571428572</v>
      </c>
      <c r="BC59" s="48">
        <f t="shared" si="13"/>
        <v>1475</v>
      </c>
      <c r="BD59" s="56"/>
      <c r="BE59" s="58" t="str">
        <f t="shared" si="7"/>
        <v/>
      </c>
      <c r="BF59" s="38"/>
      <c r="BG59" s="38"/>
      <c r="BH59" s="34" t="s">
        <v>153</v>
      </c>
      <c r="BI59" s="33" t="s">
        <v>76</v>
      </c>
      <c r="BJ59" s="114"/>
    </row>
    <row r="60" spans="1:62" ht="25" customHeight="1" x14ac:dyDescent="0.35">
      <c r="A60" s="65"/>
      <c r="B60" s="115"/>
      <c r="C60" s="38"/>
      <c r="D60" s="78" t="s">
        <v>143</v>
      </c>
      <c r="E60" s="33" t="s">
        <v>144</v>
      </c>
      <c r="F60" s="33" t="s">
        <v>64</v>
      </c>
      <c r="G60" s="120"/>
      <c r="H60" s="35" t="s">
        <v>162</v>
      </c>
      <c r="I60" s="34" t="s">
        <v>114</v>
      </c>
      <c r="J60" s="118"/>
      <c r="K60" s="118"/>
      <c r="L60" s="75" t="s">
        <v>264</v>
      </c>
      <c r="M60" s="118"/>
      <c r="N60" s="38"/>
      <c r="O60" s="38"/>
      <c r="P60" s="39" t="s">
        <v>265</v>
      </c>
      <c r="Q60" s="38"/>
      <c r="R60" s="33" t="s">
        <v>71</v>
      </c>
      <c r="S60" s="66">
        <v>1.32</v>
      </c>
      <c r="T60" s="33" t="s">
        <v>72</v>
      </c>
      <c r="U60" s="123" t="s">
        <v>258</v>
      </c>
      <c r="V60" s="121"/>
      <c r="W60" s="121">
        <v>27.5</v>
      </c>
      <c r="X60" s="121">
        <v>43</v>
      </c>
      <c r="Y60" s="96">
        <v>19</v>
      </c>
      <c r="Z60" s="96">
        <v>17</v>
      </c>
      <c r="AA60" s="96">
        <v>8</v>
      </c>
      <c r="AB60" s="43">
        <v>6</v>
      </c>
      <c r="AC60" s="70">
        <v>1</v>
      </c>
      <c r="AD60" s="45">
        <f t="shared" si="8"/>
        <v>2.5839999999999999E-3</v>
      </c>
      <c r="AE60" s="43">
        <v>63</v>
      </c>
      <c r="AF60" s="46">
        <f t="shared" si="9"/>
        <v>24380.804953560371</v>
      </c>
      <c r="AG60" s="47">
        <v>2250</v>
      </c>
      <c r="AH60" s="48">
        <f t="shared" si="10"/>
        <v>9.228571428571429E-2</v>
      </c>
      <c r="AI60" s="86" t="s">
        <v>158</v>
      </c>
      <c r="AJ60" s="83">
        <v>0.33400000000000002</v>
      </c>
      <c r="AK60" s="48">
        <f t="shared" ref="AK60:AK93" si="20">IF(ISERROR(S60*AJ60),"",S60*AJ60)</f>
        <v>0.44088000000000005</v>
      </c>
      <c r="AL60" s="48">
        <f t="shared" si="11"/>
        <v>1.8531657142857143</v>
      </c>
      <c r="AM60" s="51">
        <v>0</v>
      </c>
      <c r="AN60" s="48">
        <f t="shared" ref="AN60:AN93" si="21">IF(ISERROR(AW60*AM60),"",AW60*AM60)</f>
        <v>0</v>
      </c>
      <c r="AO60" s="84">
        <v>0.05</v>
      </c>
      <c r="AP60" s="48">
        <f t="shared" ref="AP60:AP93" si="22">IF(ISERROR(AW60*AO60),"",AW60*AO60)</f>
        <v>0.14750000000000002</v>
      </c>
      <c r="AQ60" s="52">
        <v>0</v>
      </c>
      <c r="AR60" s="51">
        <v>0</v>
      </c>
      <c r="AS60" s="48">
        <f t="shared" si="19"/>
        <v>0</v>
      </c>
      <c r="AT60" s="48">
        <f t="shared" ref="AT60:AT93" si="23">IF(ISERROR(AN60+AP60+AS60),"",AN60+AP60+AS60)</f>
        <v>0.14750000000000002</v>
      </c>
      <c r="AU60" s="48">
        <f t="shared" ref="AU60:AU93" si="24">IF(ISERROR(AL60+AT60),"",AL60+AT60)</f>
        <v>2.0006657142857143</v>
      </c>
      <c r="AV60" s="53">
        <f t="shared" ref="AV60:AV93" si="25">IF(ISERROR((AW60-AU60)/AW60),"",(AW60-AU60)/AW60)</f>
        <v>0.32180823244552065</v>
      </c>
      <c r="AW60" s="72">
        <v>2.95</v>
      </c>
      <c r="AX60" s="38"/>
      <c r="AY60" s="38"/>
      <c r="AZ60" s="56"/>
      <c r="BA60" s="34">
        <v>500</v>
      </c>
      <c r="BB60" s="48">
        <f t="shared" si="12"/>
        <v>1000.3328571428572</v>
      </c>
      <c r="BC60" s="48">
        <f t="shared" si="13"/>
        <v>1475</v>
      </c>
      <c r="BD60" s="56"/>
      <c r="BE60" s="58" t="str">
        <f t="shared" ref="BE60:BE93" si="26">IF(V60="","",V60*W60*X60/1000000/AC60*BA60)</f>
        <v/>
      </c>
      <c r="BF60" s="38"/>
      <c r="BG60" s="38"/>
      <c r="BH60" s="34" t="s">
        <v>153</v>
      </c>
      <c r="BI60" s="33" t="s">
        <v>76</v>
      </c>
      <c r="BJ60" s="114"/>
    </row>
    <row r="61" spans="1:62" ht="25" customHeight="1" x14ac:dyDescent="0.35">
      <c r="A61" s="65"/>
      <c r="B61" s="115"/>
      <c r="C61" s="38"/>
      <c r="D61" s="78" t="s">
        <v>143</v>
      </c>
      <c r="E61" s="33" t="s">
        <v>144</v>
      </c>
      <c r="F61" s="33" t="s">
        <v>64</v>
      </c>
      <c r="G61" s="120"/>
      <c r="H61" s="35" t="s">
        <v>165</v>
      </c>
      <c r="I61" s="34" t="s">
        <v>118</v>
      </c>
      <c r="J61" s="118"/>
      <c r="K61" s="118"/>
      <c r="L61" s="75" t="s">
        <v>266</v>
      </c>
      <c r="M61" s="118"/>
      <c r="N61" s="38"/>
      <c r="O61" s="38"/>
      <c r="P61" s="39" t="s">
        <v>267</v>
      </c>
      <c r="Q61" s="38"/>
      <c r="R61" s="33" t="s">
        <v>71</v>
      </c>
      <c r="S61" s="66">
        <v>1.99</v>
      </c>
      <c r="T61" s="33" t="s">
        <v>72</v>
      </c>
      <c r="U61" s="123" t="s">
        <v>258</v>
      </c>
      <c r="V61" s="121"/>
      <c r="W61" s="121">
        <v>27.5</v>
      </c>
      <c r="X61" s="121">
        <v>43</v>
      </c>
      <c r="Y61" s="96">
        <v>21</v>
      </c>
      <c r="Z61" s="96">
        <v>16</v>
      </c>
      <c r="AA61" s="96">
        <v>5</v>
      </c>
      <c r="AB61" s="43">
        <v>6</v>
      </c>
      <c r="AC61" s="70">
        <v>1</v>
      </c>
      <c r="AD61" s="45">
        <f t="shared" ref="AD61:AD93" si="27">IF(Y61="","",Y61*Z61*AA61/1000000)</f>
        <v>1.6800000000000001E-3</v>
      </c>
      <c r="AE61" s="43">
        <v>63</v>
      </c>
      <c r="AF61" s="46">
        <f t="shared" ref="AF61:AF93" si="28">IF(AC61="","",AE61/AD61*AC61)</f>
        <v>37500</v>
      </c>
      <c r="AG61" s="47">
        <v>2250</v>
      </c>
      <c r="AH61" s="48">
        <f t="shared" ref="AH61:AH93" si="29">IF(ISERROR(AG61/AF61),"",AG61/AF61)</f>
        <v>0.06</v>
      </c>
      <c r="AI61" s="86" t="s">
        <v>158</v>
      </c>
      <c r="AJ61" s="83">
        <v>0.33400000000000002</v>
      </c>
      <c r="AK61" s="48">
        <f t="shared" si="20"/>
        <v>0.66466000000000003</v>
      </c>
      <c r="AL61" s="48">
        <f t="shared" ref="AL61:AL93" si="30">IF(ISERROR(S61+AH61+AK61),"",S61+AH61+AK61)</f>
        <v>2.7146599999999999</v>
      </c>
      <c r="AM61" s="51">
        <v>0</v>
      </c>
      <c r="AN61" s="48">
        <f t="shared" si="21"/>
        <v>0</v>
      </c>
      <c r="AO61" s="84">
        <v>0.05</v>
      </c>
      <c r="AP61" s="48">
        <f t="shared" si="22"/>
        <v>0.22000000000000003</v>
      </c>
      <c r="AQ61" s="52">
        <v>0</v>
      </c>
      <c r="AR61" s="51">
        <v>0</v>
      </c>
      <c r="AS61" s="48">
        <f t="shared" si="19"/>
        <v>0</v>
      </c>
      <c r="AT61" s="48">
        <f t="shared" si="23"/>
        <v>0.22000000000000003</v>
      </c>
      <c r="AU61" s="48">
        <f t="shared" si="24"/>
        <v>2.93466</v>
      </c>
      <c r="AV61" s="53">
        <f t="shared" si="25"/>
        <v>0.33303181818181821</v>
      </c>
      <c r="AW61" s="72">
        <v>4.4000000000000004</v>
      </c>
      <c r="AX61" s="38"/>
      <c r="AY61" s="38"/>
      <c r="AZ61" s="56"/>
      <c r="BA61" s="34">
        <v>500</v>
      </c>
      <c r="BB61" s="48">
        <f t="shared" ref="BB61:BB93" si="31">IF(ISERROR(AU61*BA61),"",AU61*BA61)</f>
        <v>1467.33</v>
      </c>
      <c r="BC61" s="48">
        <f t="shared" ref="BC61:BC93" si="32">IF(ISERROR(AW61*BA61),"",AW61*BA61)</f>
        <v>2200</v>
      </c>
      <c r="BD61" s="56"/>
      <c r="BE61" s="58" t="str">
        <f t="shared" si="26"/>
        <v/>
      </c>
      <c r="BF61" s="38"/>
      <c r="BG61" s="38"/>
      <c r="BH61" s="34" t="s">
        <v>153</v>
      </c>
      <c r="BI61" s="33" t="s">
        <v>76</v>
      </c>
      <c r="BJ61" s="114"/>
    </row>
    <row r="62" spans="1:62" ht="25" customHeight="1" x14ac:dyDescent="0.35">
      <c r="A62" s="65"/>
      <c r="B62" s="115"/>
      <c r="C62" s="38"/>
      <c r="D62" s="78" t="s">
        <v>143</v>
      </c>
      <c r="E62" s="33" t="s">
        <v>144</v>
      </c>
      <c r="F62" s="33" t="s">
        <v>64</v>
      </c>
      <c r="G62" s="120"/>
      <c r="H62" s="35" t="s">
        <v>168</v>
      </c>
      <c r="I62" s="34" t="s">
        <v>122</v>
      </c>
      <c r="J62" s="118"/>
      <c r="K62" s="118"/>
      <c r="L62" s="75" t="s">
        <v>169</v>
      </c>
      <c r="M62" s="118"/>
      <c r="N62" s="38"/>
      <c r="O62" s="38"/>
      <c r="P62" s="39" t="s">
        <v>268</v>
      </c>
      <c r="Q62" s="38"/>
      <c r="R62" s="33" t="s">
        <v>71</v>
      </c>
      <c r="S62" s="66">
        <v>2.4500000000000002</v>
      </c>
      <c r="T62" s="33" t="s">
        <v>72</v>
      </c>
      <c r="U62" s="123" t="s">
        <v>258</v>
      </c>
      <c r="V62" s="121"/>
      <c r="W62" s="121">
        <v>27.5</v>
      </c>
      <c r="X62" s="121">
        <v>43</v>
      </c>
      <c r="Y62" s="96">
        <v>16</v>
      </c>
      <c r="Z62" s="96">
        <v>9</v>
      </c>
      <c r="AA62" s="96">
        <v>12</v>
      </c>
      <c r="AB62" s="43">
        <v>6</v>
      </c>
      <c r="AC62" s="70">
        <v>1</v>
      </c>
      <c r="AD62" s="45">
        <f t="shared" si="27"/>
        <v>1.7279999999999999E-3</v>
      </c>
      <c r="AE62" s="43">
        <v>63</v>
      </c>
      <c r="AF62" s="46">
        <f t="shared" si="28"/>
        <v>36458.333333333336</v>
      </c>
      <c r="AG62" s="47">
        <v>2250</v>
      </c>
      <c r="AH62" s="48">
        <f t="shared" si="29"/>
        <v>6.1714285714285708E-2</v>
      </c>
      <c r="AI62" s="86" t="s">
        <v>158</v>
      </c>
      <c r="AJ62" s="83">
        <v>0.33400000000000002</v>
      </c>
      <c r="AK62" s="48">
        <f t="shared" si="20"/>
        <v>0.81830000000000014</v>
      </c>
      <c r="AL62" s="48">
        <f t="shared" si="30"/>
        <v>3.3300142857142863</v>
      </c>
      <c r="AM62" s="51">
        <v>0</v>
      </c>
      <c r="AN62" s="48">
        <f t="shared" si="21"/>
        <v>0</v>
      </c>
      <c r="AO62" s="84">
        <v>0.05</v>
      </c>
      <c r="AP62" s="48">
        <f t="shared" si="22"/>
        <v>0.24500000000000002</v>
      </c>
      <c r="AQ62" s="52">
        <v>0</v>
      </c>
      <c r="AR62" s="51">
        <v>0</v>
      </c>
      <c r="AS62" s="48">
        <f t="shared" si="19"/>
        <v>0</v>
      </c>
      <c r="AT62" s="48">
        <f t="shared" si="23"/>
        <v>0.24500000000000002</v>
      </c>
      <c r="AU62" s="48">
        <f t="shared" si="24"/>
        <v>3.5750142857142864</v>
      </c>
      <c r="AV62" s="53">
        <f t="shared" si="25"/>
        <v>0.27040524781341102</v>
      </c>
      <c r="AW62" s="72">
        <v>4.9000000000000004</v>
      </c>
      <c r="AX62" s="38"/>
      <c r="AY62" s="38"/>
      <c r="AZ62" s="56"/>
      <c r="BA62" s="34">
        <v>500</v>
      </c>
      <c r="BB62" s="48">
        <f t="shared" si="31"/>
        <v>1787.5071428571432</v>
      </c>
      <c r="BC62" s="48">
        <f t="shared" si="32"/>
        <v>2450</v>
      </c>
      <c r="BD62" s="56"/>
      <c r="BE62" s="58" t="str">
        <f t="shared" si="26"/>
        <v/>
      </c>
      <c r="BF62" s="38"/>
      <c r="BG62" s="38"/>
      <c r="BH62" s="34" t="s">
        <v>153</v>
      </c>
      <c r="BI62" s="33" t="s">
        <v>76</v>
      </c>
      <c r="BJ62" s="114"/>
    </row>
    <row r="63" spans="1:62" ht="25" customHeight="1" x14ac:dyDescent="0.35">
      <c r="A63" s="65"/>
      <c r="B63" s="115"/>
      <c r="C63" s="38"/>
      <c r="D63" s="78" t="s">
        <v>143</v>
      </c>
      <c r="E63" s="33" t="s">
        <v>144</v>
      </c>
      <c r="F63" s="33" t="s">
        <v>64</v>
      </c>
      <c r="G63" s="120"/>
      <c r="H63" s="35" t="s">
        <v>269</v>
      </c>
      <c r="I63" s="34" t="s">
        <v>270</v>
      </c>
      <c r="J63" s="118"/>
      <c r="K63" s="118"/>
      <c r="L63" s="75" t="s">
        <v>172</v>
      </c>
      <c r="M63" s="118"/>
      <c r="N63" s="38"/>
      <c r="O63" s="38"/>
      <c r="P63" s="39" t="s">
        <v>271</v>
      </c>
      <c r="Q63" s="38"/>
      <c r="R63" s="33" t="s">
        <v>71</v>
      </c>
      <c r="S63" s="66">
        <v>2.12</v>
      </c>
      <c r="T63" s="33" t="s">
        <v>72</v>
      </c>
      <c r="U63" s="123" t="s">
        <v>258</v>
      </c>
      <c r="V63" s="121"/>
      <c r="W63" s="121">
        <v>27.5</v>
      </c>
      <c r="X63" s="121">
        <v>43</v>
      </c>
      <c r="Y63" s="96">
        <v>11</v>
      </c>
      <c r="Z63" s="96">
        <v>11</v>
      </c>
      <c r="AA63" s="96">
        <v>13</v>
      </c>
      <c r="AB63" s="43">
        <v>6</v>
      </c>
      <c r="AC63" s="70">
        <v>1</v>
      </c>
      <c r="AD63" s="45">
        <f t="shared" si="27"/>
        <v>1.573E-3</v>
      </c>
      <c r="AE63" s="43">
        <v>63</v>
      </c>
      <c r="AF63" s="46">
        <f t="shared" si="28"/>
        <v>40050.858232676415</v>
      </c>
      <c r="AG63" s="47">
        <v>2250</v>
      </c>
      <c r="AH63" s="48">
        <f t="shared" si="29"/>
        <v>5.6178571428571425E-2</v>
      </c>
      <c r="AI63" s="86" t="s">
        <v>158</v>
      </c>
      <c r="AJ63" s="83">
        <v>0.33400000000000002</v>
      </c>
      <c r="AK63" s="48">
        <f t="shared" si="20"/>
        <v>0.70808000000000004</v>
      </c>
      <c r="AL63" s="48">
        <f t="shared" si="30"/>
        <v>2.884258571428572</v>
      </c>
      <c r="AM63" s="51">
        <v>0</v>
      </c>
      <c r="AN63" s="48">
        <f t="shared" si="21"/>
        <v>0</v>
      </c>
      <c r="AO63" s="84">
        <v>0.05</v>
      </c>
      <c r="AP63" s="48">
        <f t="shared" si="22"/>
        <v>0.24500000000000002</v>
      </c>
      <c r="AQ63" s="52">
        <v>0</v>
      </c>
      <c r="AR63" s="51">
        <v>0</v>
      </c>
      <c r="AS63" s="48">
        <f t="shared" si="19"/>
        <v>0</v>
      </c>
      <c r="AT63" s="48">
        <f t="shared" si="23"/>
        <v>0.24500000000000002</v>
      </c>
      <c r="AU63" s="48">
        <f t="shared" si="24"/>
        <v>3.1292585714285721</v>
      </c>
      <c r="AV63" s="53">
        <f t="shared" si="25"/>
        <v>0.36137580174927103</v>
      </c>
      <c r="AW63" s="72">
        <v>4.9000000000000004</v>
      </c>
      <c r="AX63" s="38"/>
      <c r="AY63" s="38"/>
      <c r="AZ63" s="56"/>
      <c r="BA63" s="34">
        <v>500</v>
      </c>
      <c r="BB63" s="48">
        <f t="shared" si="31"/>
        <v>1564.629285714286</v>
      </c>
      <c r="BC63" s="48">
        <f t="shared" si="32"/>
        <v>2450</v>
      </c>
      <c r="BD63" s="56"/>
      <c r="BE63" s="58" t="str">
        <f t="shared" si="26"/>
        <v/>
      </c>
      <c r="BF63" s="38"/>
      <c r="BG63" s="38"/>
      <c r="BH63" s="34" t="s">
        <v>153</v>
      </c>
      <c r="BI63" s="33" t="s">
        <v>76</v>
      </c>
      <c r="BJ63" s="114"/>
    </row>
    <row r="64" spans="1:62" ht="25" customHeight="1" x14ac:dyDescent="0.35">
      <c r="A64" s="65"/>
      <c r="B64" s="115"/>
      <c r="C64" s="38"/>
      <c r="D64" s="78" t="s">
        <v>143</v>
      </c>
      <c r="E64" s="33" t="s">
        <v>144</v>
      </c>
      <c r="F64" s="33" t="s">
        <v>64</v>
      </c>
      <c r="G64" s="120"/>
      <c r="H64" s="76" t="s">
        <v>272</v>
      </c>
      <c r="I64" s="97" t="s">
        <v>273</v>
      </c>
      <c r="J64" s="118"/>
      <c r="K64" s="118"/>
      <c r="L64" s="75" t="s">
        <v>175</v>
      </c>
      <c r="M64" s="118"/>
      <c r="N64" s="38"/>
      <c r="O64" s="38"/>
      <c r="P64" s="39" t="s">
        <v>274</v>
      </c>
      <c r="Q64" s="38"/>
      <c r="R64" s="33" t="s">
        <v>71</v>
      </c>
      <c r="S64" s="66">
        <v>3.67</v>
      </c>
      <c r="T64" s="33" t="s">
        <v>72</v>
      </c>
      <c r="U64" s="123" t="s">
        <v>258</v>
      </c>
      <c r="V64" s="121"/>
      <c r="W64" s="121">
        <v>27.5</v>
      </c>
      <c r="X64" s="121">
        <v>43</v>
      </c>
      <c r="Y64" s="96">
        <v>21</v>
      </c>
      <c r="Z64" s="96">
        <v>16</v>
      </c>
      <c r="AA64" s="96">
        <v>15.5</v>
      </c>
      <c r="AB64" s="43">
        <v>6</v>
      </c>
      <c r="AC64" s="70">
        <v>1</v>
      </c>
      <c r="AD64" s="45">
        <f t="shared" si="27"/>
        <v>5.208E-3</v>
      </c>
      <c r="AE64" s="43">
        <v>63</v>
      </c>
      <c r="AF64" s="46">
        <f t="shared" si="28"/>
        <v>12096.774193548386</v>
      </c>
      <c r="AG64" s="47">
        <v>2250</v>
      </c>
      <c r="AH64" s="48">
        <f t="shared" si="29"/>
        <v>0.186</v>
      </c>
      <c r="AI64" s="86" t="s">
        <v>158</v>
      </c>
      <c r="AJ64" s="83">
        <v>0.33400000000000002</v>
      </c>
      <c r="AK64" s="48">
        <f t="shared" si="20"/>
        <v>1.2257800000000001</v>
      </c>
      <c r="AL64" s="48">
        <f t="shared" si="30"/>
        <v>5.0817800000000002</v>
      </c>
      <c r="AM64" s="51">
        <v>0</v>
      </c>
      <c r="AN64" s="48">
        <f t="shared" si="21"/>
        <v>0</v>
      </c>
      <c r="AO64" s="84">
        <v>0.05</v>
      </c>
      <c r="AP64" s="48">
        <f t="shared" si="22"/>
        <v>0.38250000000000006</v>
      </c>
      <c r="AQ64" s="52">
        <v>0</v>
      </c>
      <c r="AR64" s="51">
        <v>0</v>
      </c>
      <c r="AS64" s="48">
        <f t="shared" si="19"/>
        <v>0</v>
      </c>
      <c r="AT64" s="48">
        <f t="shared" si="23"/>
        <v>0.38250000000000006</v>
      </c>
      <c r="AU64" s="48">
        <f t="shared" si="24"/>
        <v>5.4642800000000005</v>
      </c>
      <c r="AV64" s="53">
        <f t="shared" si="25"/>
        <v>0.28571503267973852</v>
      </c>
      <c r="AW64" s="72">
        <v>7.65</v>
      </c>
      <c r="AX64" s="38"/>
      <c r="AY64" s="38"/>
      <c r="AZ64" s="56"/>
      <c r="BA64" s="34">
        <v>500</v>
      </c>
      <c r="BB64" s="48">
        <f t="shared" si="31"/>
        <v>2732.1400000000003</v>
      </c>
      <c r="BC64" s="48">
        <f t="shared" si="32"/>
        <v>3825</v>
      </c>
      <c r="BD64" s="56"/>
      <c r="BE64" s="58" t="str">
        <f t="shared" si="26"/>
        <v/>
      </c>
      <c r="BF64" s="38"/>
      <c r="BG64" s="38"/>
      <c r="BH64" s="34" t="s">
        <v>153</v>
      </c>
      <c r="BI64" s="33" t="s">
        <v>76</v>
      </c>
      <c r="BJ64" s="114"/>
    </row>
    <row r="65" spans="1:62" ht="25" customHeight="1" x14ac:dyDescent="0.35">
      <c r="A65" s="65"/>
      <c r="B65" s="115"/>
      <c r="C65" s="38"/>
      <c r="D65" s="78" t="s">
        <v>143</v>
      </c>
      <c r="E65" s="33" t="s">
        <v>144</v>
      </c>
      <c r="F65" s="33" t="s">
        <v>64</v>
      </c>
      <c r="G65" s="120"/>
      <c r="H65" s="76" t="s">
        <v>275</v>
      </c>
      <c r="I65" s="97" t="s">
        <v>276</v>
      </c>
      <c r="J65" s="118"/>
      <c r="K65" s="118"/>
      <c r="L65" s="75" t="s">
        <v>277</v>
      </c>
      <c r="M65" s="118"/>
      <c r="N65" s="38"/>
      <c r="O65" s="38"/>
      <c r="P65" s="39" t="s">
        <v>278</v>
      </c>
      <c r="Q65" s="38"/>
      <c r="R65" s="33" t="s">
        <v>71</v>
      </c>
      <c r="S65" s="66">
        <v>3.6</v>
      </c>
      <c r="T65" s="33" t="s">
        <v>72</v>
      </c>
      <c r="U65" s="123" t="s">
        <v>258</v>
      </c>
      <c r="V65" s="121"/>
      <c r="W65" s="121">
        <v>27.5</v>
      </c>
      <c r="X65" s="121">
        <v>43</v>
      </c>
      <c r="Y65" s="96">
        <v>20</v>
      </c>
      <c r="Z65" s="96">
        <v>20</v>
      </c>
      <c r="AA65" s="96">
        <v>20.5</v>
      </c>
      <c r="AB65" s="43">
        <v>6</v>
      </c>
      <c r="AC65" s="70">
        <v>1</v>
      </c>
      <c r="AD65" s="45">
        <f t="shared" si="27"/>
        <v>8.2000000000000007E-3</v>
      </c>
      <c r="AE65" s="43">
        <v>63</v>
      </c>
      <c r="AF65" s="46">
        <f t="shared" si="28"/>
        <v>7682.9268292682918</v>
      </c>
      <c r="AG65" s="47">
        <v>2250</v>
      </c>
      <c r="AH65" s="48">
        <f t="shared" si="29"/>
        <v>0.29285714285714287</v>
      </c>
      <c r="AI65" s="86" t="s">
        <v>158</v>
      </c>
      <c r="AJ65" s="83">
        <v>0.33400000000000002</v>
      </c>
      <c r="AK65" s="48">
        <f t="shared" si="20"/>
        <v>1.2024000000000001</v>
      </c>
      <c r="AL65" s="48">
        <f t="shared" si="30"/>
        <v>5.0952571428571432</v>
      </c>
      <c r="AM65" s="51">
        <v>0</v>
      </c>
      <c r="AN65" s="48">
        <f t="shared" si="21"/>
        <v>0</v>
      </c>
      <c r="AO65" s="84">
        <v>0.05</v>
      </c>
      <c r="AP65" s="48">
        <f t="shared" si="22"/>
        <v>0.38250000000000006</v>
      </c>
      <c r="AQ65" s="52">
        <v>0</v>
      </c>
      <c r="AR65" s="51">
        <v>0</v>
      </c>
      <c r="AS65" s="48">
        <f t="shared" si="19"/>
        <v>0</v>
      </c>
      <c r="AT65" s="48">
        <f t="shared" si="23"/>
        <v>0.38250000000000006</v>
      </c>
      <c r="AU65" s="48">
        <f t="shared" si="24"/>
        <v>5.4777571428571434</v>
      </c>
      <c r="AV65" s="53">
        <f t="shared" si="25"/>
        <v>0.28395331465919699</v>
      </c>
      <c r="AW65" s="72">
        <v>7.65</v>
      </c>
      <c r="AX65" s="38"/>
      <c r="AY65" s="38"/>
      <c r="AZ65" s="56"/>
      <c r="BA65" s="34">
        <v>500</v>
      </c>
      <c r="BB65" s="48">
        <f t="shared" si="31"/>
        <v>2738.8785714285718</v>
      </c>
      <c r="BC65" s="48">
        <f t="shared" si="32"/>
        <v>3825</v>
      </c>
      <c r="BD65" s="56"/>
      <c r="BE65" s="58" t="str">
        <f t="shared" si="26"/>
        <v/>
      </c>
      <c r="BF65" s="38"/>
      <c r="BG65" s="38"/>
      <c r="BH65" s="34" t="s">
        <v>153</v>
      </c>
      <c r="BI65" s="33" t="s">
        <v>76</v>
      </c>
      <c r="BJ65" s="114"/>
    </row>
    <row r="66" spans="1:62" ht="25" customHeight="1" x14ac:dyDescent="0.35">
      <c r="A66" s="65"/>
      <c r="B66" s="115"/>
      <c r="C66" s="38"/>
      <c r="D66" s="78" t="s">
        <v>143</v>
      </c>
      <c r="E66" s="33" t="s">
        <v>144</v>
      </c>
      <c r="F66" s="33" t="s">
        <v>64</v>
      </c>
      <c r="G66" s="120"/>
      <c r="H66" s="35" t="s">
        <v>177</v>
      </c>
      <c r="I66" s="34" t="s">
        <v>126</v>
      </c>
      <c r="J66" s="118"/>
      <c r="K66" s="118"/>
      <c r="L66" s="75" t="s">
        <v>279</v>
      </c>
      <c r="M66" s="118"/>
      <c r="N66" s="38"/>
      <c r="O66" s="38"/>
      <c r="P66" s="39" t="s">
        <v>280</v>
      </c>
      <c r="Q66" s="38"/>
      <c r="R66" s="33" t="s">
        <v>71</v>
      </c>
      <c r="S66" s="66">
        <v>5.89</v>
      </c>
      <c r="T66" s="33" t="s">
        <v>72</v>
      </c>
      <c r="U66" s="123" t="s">
        <v>258</v>
      </c>
      <c r="V66" s="121"/>
      <c r="W66" s="121">
        <v>27.5</v>
      </c>
      <c r="X66" s="121">
        <v>43</v>
      </c>
      <c r="Y66" s="69">
        <v>32</v>
      </c>
      <c r="Z66" s="69">
        <v>26</v>
      </c>
      <c r="AA66" s="69">
        <v>26.5</v>
      </c>
      <c r="AB66" s="43">
        <v>6</v>
      </c>
      <c r="AC66" s="70">
        <v>1</v>
      </c>
      <c r="AD66" s="45">
        <f t="shared" si="27"/>
        <v>2.2048000000000002E-2</v>
      </c>
      <c r="AE66" s="43">
        <v>63</v>
      </c>
      <c r="AF66" s="46">
        <f t="shared" si="28"/>
        <v>2857.4020319303336</v>
      </c>
      <c r="AG66" s="47">
        <v>2250</v>
      </c>
      <c r="AH66" s="48">
        <f t="shared" si="29"/>
        <v>0.78742857142857148</v>
      </c>
      <c r="AI66" s="86" t="s">
        <v>158</v>
      </c>
      <c r="AJ66" s="83">
        <v>0.33400000000000002</v>
      </c>
      <c r="AK66" s="48">
        <f t="shared" si="20"/>
        <v>1.96726</v>
      </c>
      <c r="AL66" s="48">
        <f t="shared" si="30"/>
        <v>8.6446885714285706</v>
      </c>
      <c r="AM66" s="51">
        <v>0</v>
      </c>
      <c r="AN66" s="48">
        <f t="shared" si="21"/>
        <v>0</v>
      </c>
      <c r="AO66" s="84">
        <v>0.05</v>
      </c>
      <c r="AP66" s="48">
        <f t="shared" si="22"/>
        <v>0.67500000000000004</v>
      </c>
      <c r="AQ66" s="52">
        <v>0</v>
      </c>
      <c r="AR66" s="51">
        <v>0</v>
      </c>
      <c r="AS66" s="48">
        <f t="shared" si="19"/>
        <v>0</v>
      </c>
      <c r="AT66" s="48">
        <f t="shared" si="23"/>
        <v>0.67500000000000004</v>
      </c>
      <c r="AU66" s="48">
        <f t="shared" si="24"/>
        <v>9.3196885714285713</v>
      </c>
      <c r="AV66" s="53">
        <f t="shared" si="25"/>
        <v>0.30965269841269843</v>
      </c>
      <c r="AW66" s="72">
        <v>13.5</v>
      </c>
      <c r="AX66" s="38"/>
      <c r="AY66" s="38"/>
      <c r="AZ66" s="56"/>
      <c r="BA66" s="34">
        <v>500</v>
      </c>
      <c r="BB66" s="48">
        <f t="shared" si="31"/>
        <v>4659.8442857142854</v>
      </c>
      <c r="BC66" s="48">
        <f t="shared" si="32"/>
        <v>6750</v>
      </c>
      <c r="BD66" s="56"/>
      <c r="BE66" s="58" t="str">
        <f t="shared" si="26"/>
        <v/>
      </c>
      <c r="BF66" s="38"/>
      <c r="BG66" s="38"/>
      <c r="BH66" s="34" t="s">
        <v>153</v>
      </c>
      <c r="BI66" s="33" t="s">
        <v>76</v>
      </c>
      <c r="BJ66" s="114"/>
    </row>
    <row r="67" spans="1:62" ht="25" customHeight="1" x14ac:dyDescent="0.35">
      <c r="A67" s="65"/>
      <c r="B67" s="115"/>
      <c r="C67" s="38"/>
      <c r="D67" s="35" t="s">
        <v>281</v>
      </c>
      <c r="E67" s="33" t="s">
        <v>282</v>
      </c>
      <c r="F67" s="33" t="s">
        <v>64</v>
      </c>
      <c r="G67" s="120" t="s">
        <v>283</v>
      </c>
      <c r="H67" s="35" t="s">
        <v>147</v>
      </c>
      <c r="I67" s="35" t="str">
        <f>H67</f>
        <v>Resin Lotion Pump</v>
      </c>
      <c r="J67" s="117" t="s">
        <v>284</v>
      </c>
      <c r="K67" s="117" t="s">
        <v>284</v>
      </c>
      <c r="L67" s="75" t="s">
        <v>285</v>
      </c>
      <c r="M67" s="118" t="s">
        <v>286</v>
      </c>
      <c r="N67" s="38"/>
      <c r="O67" s="38"/>
      <c r="P67" s="98" t="s">
        <v>287</v>
      </c>
      <c r="Q67" s="38"/>
      <c r="R67" s="33" t="s">
        <v>71</v>
      </c>
      <c r="S67" s="66">
        <v>2.37</v>
      </c>
      <c r="T67" s="33" t="s">
        <v>72</v>
      </c>
      <c r="U67" s="117" t="s">
        <v>288</v>
      </c>
      <c r="V67" s="121">
        <v>43.5</v>
      </c>
      <c r="W67" s="121">
        <v>28.5</v>
      </c>
      <c r="X67" s="121">
        <v>42</v>
      </c>
      <c r="Y67" s="67">
        <v>17.5</v>
      </c>
      <c r="Z67" s="67">
        <v>8.5</v>
      </c>
      <c r="AA67" s="67">
        <v>21.5</v>
      </c>
      <c r="AB67" s="43">
        <v>6</v>
      </c>
      <c r="AC67" s="70">
        <v>2</v>
      </c>
      <c r="AD67" s="45">
        <f t="shared" si="27"/>
        <v>3.198125E-3</v>
      </c>
      <c r="AE67" s="43">
        <v>63</v>
      </c>
      <c r="AF67" s="46">
        <f t="shared" si="28"/>
        <v>39398.084815321476</v>
      </c>
      <c r="AG67" s="47">
        <v>2250</v>
      </c>
      <c r="AH67" s="48">
        <f t="shared" si="29"/>
        <v>5.7109375000000004E-2</v>
      </c>
      <c r="AI67" s="82" t="s">
        <v>103</v>
      </c>
      <c r="AJ67" s="83">
        <v>0.318</v>
      </c>
      <c r="AK67" s="48">
        <f t="shared" si="20"/>
        <v>0.75366</v>
      </c>
      <c r="AL67" s="48">
        <f t="shared" si="30"/>
        <v>3.1807693750000001</v>
      </c>
      <c r="AM67" s="51">
        <v>0</v>
      </c>
      <c r="AN67" s="48">
        <f t="shared" si="21"/>
        <v>0</v>
      </c>
      <c r="AO67" s="84">
        <v>0.05</v>
      </c>
      <c r="AP67" s="48">
        <f t="shared" si="22"/>
        <v>0.26250000000000001</v>
      </c>
      <c r="AQ67" s="52">
        <v>0</v>
      </c>
      <c r="AR67" s="51">
        <v>0</v>
      </c>
      <c r="AS67" s="48">
        <f t="shared" ref="AS67:AS76" si="33">IF(ISERROR(AW67*AR67),"",AW67*AR67)</f>
        <v>0</v>
      </c>
      <c r="AT67" s="48">
        <f t="shared" si="23"/>
        <v>0.26250000000000001</v>
      </c>
      <c r="AU67" s="48">
        <f t="shared" si="24"/>
        <v>3.4432693750000003</v>
      </c>
      <c r="AV67" s="53">
        <f t="shared" si="25"/>
        <v>0.34413916666666661</v>
      </c>
      <c r="AW67" s="72">
        <v>5.25</v>
      </c>
      <c r="AX67" s="38"/>
      <c r="AY67" s="38"/>
      <c r="AZ67" s="56"/>
      <c r="BA67" s="34">
        <v>1000</v>
      </c>
      <c r="BB67" s="48">
        <f t="shared" si="31"/>
        <v>3443.2693750000003</v>
      </c>
      <c r="BC67" s="48">
        <f t="shared" si="32"/>
        <v>5250</v>
      </c>
      <c r="BD67" s="56"/>
      <c r="BE67" s="58">
        <v>26.03</v>
      </c>
      <c r="BF67" s="38"/>
      <c r="BG67" s="38"/>
      <c r="BH67" s="34" t="s">
        <v>153</v>
      </c>
      <c r="BI67" s="33" t="s">
        <v>76</v>
      </c>
      <c r="BJ67" s="114" t="s">
        <v>289</v>
      </c>
    </row>
    <row r="68" spans="1:62" ht="25" customHeight="1" x14ac:dyDescent="0.35">
      <c r="A68" s="65"/>
      <c r="B68" s="115"/>
      <c r="C68" s="38"/>
      <c r="D68" s="35" t="s">
        <v>281</v>
      </c>
      <c r="E68" s="33" t="s">
        <v>282</v>
      </c>
      <c r="F68" s="33" t="s">
        <v>64</v>
      </c>
      <c r="G68" s="120"/>
      <c r="H68" s="36" t="s">
        <v>155</v>
      </c>
      <c r="I68" s="35" t="str">
        <f t="shared" ref="I68:I76" si="34">H68</f>
        <v>Resin Toothbrush holder</v>
      </c>
      <c r="J68" s="117"/>
      <c r="K68" s="117"/>
      <c r="L68" s="34" t="s">
        <v>156</v>
      </c>
      <c r="M68" s="118"/>
      <c r="N68" s="38"/>
      <c r="O68" s="38"/>
      <c r="P68" s="98" t="s">
        <v>290</v>
      </c>
      <c r="Q68" s="38"/>
      <c r="R68" s="33" t="s">
        <v>71</v>
      </c>
      <c r="S68" s="93">
        <v>1.57</v>
      </c>
      <c r="T68" s="33" t="s">
        <v>72</v>
      </c>
      <c r="U68" s="117"/>
      <c r="V68" s="121"/>
      <c r="W68" s="121"/>
      <c r="X68" s="121"/>
      <c r="Y68" s="99">
        <v>12</v>
      </c>
      <c r="Z68" s="99">
        <v>7</v>
      </c>
      <c r="AA68" s="99">
        <v>13.5</v>
      </c>
      <c r="AB68" s="43">
        <v>6</v>
      </c>
      <c r="AC68" s="70">
        <v>1</v>
      </c>
      <c r="AD68" s="45">
        <f t="shared" si="27"/>
        <v>1.134E-3</v>
      </c>
      <c r="AE68" s="43">
        <v>63</v>
      </c>
      <c r="AF68" s="46">
        <f t="shared" si="28"/>
        <v>55555.555555555555</v>
      </c>
      <c r="AG68" s="47">
        <v>2250</v>
      </c>
      <c r="AH68" s="48"/>
      <c r="AI68" s="86" t="s">
        <v>158</v>
      </c>
      <c r="AJ68" s="83">
        <v>0.33400000000000002</v>
      </c>
      <c r="AK68" s="48">
        <f t="shared" si="20"/>
        <v>0.52438000000000007</v>
      </c>
      <c r="AL68" s="48">
        <f t="shared" si="30"/>
        <v>2.0943800000000001</v>
      </c>
      <c r="AM68" s="51">
        <v>0</v>
      </c>
      <c r="AN68" s="48">
        <f t="shared" si="21"/>
        <v>0</v>
      </c>
      <c r="AO68" s="84">
        <v>0.05</v>
      </c>
      <c r="AP68" s="48">
        <f t="shared" si="22"/>
        <v>0.1575</v>
      </c>
      <c r="AQ68" s="52">
        <v>0</v>
      </c>
      <c r="AR68" s="51">
        <v>0</v>
      </c>
      <c r="AS68" s="48">
        <f t="shared" si="33"/>
        <v>0</v>
      </c>
      <c r="AT68" s="48">
        <f t="shared" si="23"/>
        <v>0.1575</v>
      </c>
      <c r="AU68" s="48">
        <f t="shared" si="24"/>
        <v>2.2518800000000003</v>
      </c>
      <c r="AV68" s="53">
        <f t="shared" si="25"/>
        <v>0.28511746031746021</v>
      </c>
      <c r="AW68" s="72">
        <v>3.15</v>
      </c>
      <c r="AX68" s="38"/>
      <c r="AY68" s="38"/>
      <c r="AZ68" s="56"/>
      <c r="BA68" s="34">
        <v>500</v>
      </c>
      <c r="BB68" s="48">
        <f t="shared" si="31"/>
        <v>1125.94</v>
      </c>
      <c r="BC68" s="48">
        <f t="shared" si="32"/>
        <v>1575</v>
      </c>
      <c r="BD68" s="56"/>
      <c r="BE68" s="58" t="str">
        <f t="shared" si="26"/>
        <v/>
      </c>
      <c r="BF68" s="38"/>
      <c r="BG68" s="38"/>
      <c r="BH68" s="34" t="s">
        <v>153</v>
      </c>
      <c r="BI68" s="33" t="s">
        <v>76</v>
      </c>
      <c r="BJ68" s="114"/>
    </row>
    <row r="69" spans="1:62" ht="25" customHeight="1" x14ac:dyDescent="0.35">
      <c r="A69" s="65"/>
      <c r="B69" s="115"/>
      <c r="C69" s="38"/>
      <c r="D69" s="35" t="s">
        <v>281</v>
      </c>
      <c r="E69" s="33" t="s">
        <v>282</v>
      </c>
      <c r="F69" s="33" t="s">
        <v>64</v>
      </c>
      <c r="G69" s="120"/>
      <c r="H69" s="36" t="s">
        <v>159</v>
      </c>
      <c r="I69" s="35" t="str">
        <f t="shared" si="34"/>
        <v>Resin Tumbler</v>
      </c>
      <c r="J69" s="117"/>
      <c r="K69" s="117"/>
      <c r="L69" s="75" t="s">
        <v>160</v>
      </c>
      <c r="M69" s="118"/>
      <c r="N69" s="38"/>
      <c r="O69" s="38"/>
      <c r="P69" s="98" t="s">
        <v>291</v>
      </c>
      <c r="Q69" s="38"/>
      <c r="R69" s="33" t="s">
        <v>71</v>
      </c>
      <c r="S69" s="93">
        <v>1.47</v>
      </c>
      <c r="T69" s="33" t="s">
        <v>72</v>
      </c>
      <c r="U69" s="117"/>
      <c r="V69" s="121"/>
      <c r="W69" s="121"/>
      <c r="X69" s="121"/>
      <c r="Y69" s="99">
        <v>8.5</v>
      </c>
      <c r="Z69" s="99">
        <v>8.5</v>
      </c>
      <c r="AA69" s="99">
        <v>13.5</v>
      </c>
      <c r="AB69" s="43">
        <v>6</v>
      </c>
      <c r="AC69" s="70">
        <v>1</v>
      </c>
      <c r="AD69" s="45">
        <f t="shared" si="27"/>
        <v>9.7537500000000001E-4</v>
      </c>
      <c r="AE69" s="43">
        <v>63</v>
      </c>
      <c r="AF69" s="46">
        <f t="shared" si="28"/>
        <v>64590.542099192615</v>
      </c>
      <c r="AG69" s="47">
        <v>2250</v>
      </c>
      <c r="AH69" s="48"/>
      <c r="AI69" s="88" t="s">
        <v>158</v>
      </c>
      <c r="AJ69" s="83">
        <v>0.33400000000000002</v>
      </c>
      <c r="AK69" s="48">
        <f t="shared" si="20"/>
        <v>0.49098000000000003</v>
      </c>
      <c r="AL69" s="48">
        <f t="shared" si="30"/>
        <v>1.9609799999999999</v>
      </c>
      <c r="AM69" s="51">
        <v>0</v>
      </c>
      <c r="AN69" s="48">
        <f t="shared" si="21"/>
        <v>0</v>
      </c>
      <c r="AO69" s="84">
        <v>0.05</v>
      </c>
      <c r="AP69" s="48">
        <f t="shared" si="22"/>
        <v>0.1575</v>
      </c>
      <c r="AQ69" s="52">
        <v>0</v>
      </c>
      <c r="AR69" s="51">
        <v>0</v>
      </c>
      <c r="AS69" s="48">
        <f t="shared" si="33"/>
        <v>0</v>
      </c>
      <c r="AT69" s="48">
        <f t="shared" si="23"/>
        <v>0.1575</v>
      </c>
      <c r="AU69" s="48">
        <f t="shared" si="24"/>
        <v>2.1184799999999999</v>
      </c>
      <c r="AV69" s="53">
        <f t="shared" si="25"/>
        <v>0.32746666666666668</v>
      </c>
      <c r="AW69" s="72">
        <v>3.15</v>
      </c>
      <c r="AX69" s="38"/>
      <c r="AY69" s="38"/>
      <c r="AZ69" s="56"/>
      <c r="BA69" s="34">
        <v>500</v>
      </c>
      <c r="BB69" s="48">
        <f t="shared" si="31"/>
        <v>1059.24</v>
      </c>
      <c r="BC69" s="48">
        <f t="shared" si="32"/>
        <v>1575</v>
      </c>
      <c r="BD69" s="56"/>
      <c r="BE69" s="58" t="str">
        <f t="shared" si="26"/>
        <v/>
      </c>
      <c r="BF69" s="38"/>
      <c r="BG69" s="38"/>
      <c r="BH69" s="34" t="s">
        <v>153</v>
      </c>
      <c r="BI69" s="33" t="s">
        <v>76</v>
      </c>
      <c r="BJ69" s="114"/>
    </row>
    <row r="70" spans="1:62" ht="25" customHeight="1" x14ac:dyDescent="0.35">
      <c r="A70" s="65"/>
      <c r="B70" s="115"/>
      <c r="C70" s="38"/>
      <c r="D70" s="35" t="s">
        <v>281</v>
      </c>
      <c r="E70" s="33" t="s">
        <v>282</v>
      </c>
      <c r="F70" s="33" t="s">
        <v>64</v>
      </c>
      <c r="G70" s="120"/>
      <c r="H70" s="36" t="s">
        <v>165</v>
      </c>
      <c r="I70" s="35" t="str">
        <f t="shared" si="34"/>
        <v>Resin Cotton jar</v>
      </c>
      <c r="J70" s="117"/>
      <c r="K70" s="117"/>
      <c r="L70" s="75" t="s">
        <v>292</v>
      </c>
      <c r="M70" s="118"/>
      <c r="N70" s="38"/>
      <c r="O70" s="38"/>
      <c r="P70" s="98" t="s">
        <v>293</v>
      </c>
      <c r="Q70" s="38"/>
      <c r="R70" s="33" t="s">
        <v>71</v>
      </c>
      <c r="S70" s="93">
        <v>2.37</v>
      </c>
      <c r="T70" s="33" t="s">
        <v>72</v>
      </c>
      <c r="U70" s="117"/>
      <c r="V70" s="121"/>
      <c r="W70" s="121"/>
      <c r="X70" s="121"/>
      <c r="Y70" s="99">
        <v>11</v>
      </c>
      <c r="Z70" s="99">
        <v>11</v>
      </c>
      <c r="AA70" s="99">
        <v>12.5</v>
      </c>
      <c r="AB70" s="43">
        <v>6</v>
      </c>
      <c r="AC70" s="70">
        <v>1</v>
      </c>
      <c r="AD70" s="45">
        <f t="shared" si="27"/>
        <v>1.5125E-3</v>
      </c>
      <c r="AE70" s="43">
        <v>63</v>
      </c>
      <c r="AF70" s="46">
        <f t="shared" si="28"/>
        <v>41652.89256198347</v>
      </c>
      <c r="AG70" s="47">
        <v>2250</v>
      </c>
      <c r="AH70" s="48"/>
      <c r="AI70" s="86" t="s">
        <v>158</v>
      </c>
      <c r="AJ70" s="83">
        <v>0.33400000000000002</v>
      </c>
      <c r="AK70" s="48">
        <f t="shared" si="20"/>
        <v>0.79158000000000006</v>
      </c>
      <c r="AL70" s="48">
        <f t="shared" si="30"/>
        <v>3.1615800000000003</v>
      </c>
      <c r="AM70" s="51">
        <v>0</v>
      </c>
      <c r="AN70" s="48">
        <f t="shared" si="21"/>
        <v>0</v>
      </c>
      <c r="AO70" s="84">
        <v>0.05</v>
      </c>
      <c r="AP70" s="48">
        <f t="shared" si="22"/>
        <v>0.23250000000000004</v>
      </c>
      <c r="AQ70" s="52">
        <v>0</v>
      </c>
      <c r="AR70" s="51">
        <v>0</v>
      </c>
      <c r="AS70" s="48">
        <f t="shared" si="33"/>
        <v>0</v>
      </c>
      <c r="AT70" s="48">
        <f t="shared" si="23"/>
        <v>0.23250000000000004</v>
      </c>
      <c r="AU70" s="48">
        <f t="shared" si="24"/>
        <v>3.3940800000000002</v>
      </c>
      <c r="AV70" s="53">
        <f t="shared" si="25"/>
        <v>0.27009032258064519</v>
      </c>
      <c r="AW70" s="72">
        <v>4.6500000000000004</v>
      </c>
      <c r="AX70" s="38"/>
      <c r="AY70" s="38"/>
      <c r="AZ70" s="56"/>
      <c r="BA70" s="34">
        <v>500</v>
      </c>
      <c r="BB70" s="48">
        <f t="shared" si="31"/>
        <v>1697.0400000000002</v>
      </c>
      <c r="BC70" s="48">
        <f t="shared" si="32"/>
        <v>2325</v>
      </c>
      <c r="BD70" s="56"/>
      <c r="BE70" s="58" t="str">
        <f t="shared" si="26"/>
        <v/>
      </c>
      <c r="BF70" s="38"/>
      <c r="BG70" s="38"/>
      <c r="BH70" s="34" t="s">
        <v>153</v>
      </c>
      <c r="BI70" s="33" t="s">
        <v>76</v>
      </c>
      <c r="BJ70" s="114"/>
    </row>
    <row r="71" spans="1:62" ht="25" customHeight="1" x14ac:dyDescent="0.35">
      <c r="A71" s="65"/>
      <c r="B71" s="115"/>
      <c r="C71" s="38"/>
      <c r="D71" s="35" t="s">
        <v>281</v>
      </c>
      <c r="E71" s="33" t="s">
        <v>282</v>
      </c>
      <c r="F71" s="33" t="s">
        <v>64</v>
      </c>
      <c r="G71" s="120"/>
      <c r="H71" s="36" t="s">
        <v>162</v>
      </c>
      <c r="I71" s="35" t="str">
        <f t="shared" si="34"/>
        <v>Resin Soap dish</v>
      </c>
      <c r="J71" s="117"/>
      <c r="K71" s="117"/>
      <c r="L71" s="75" t="s">
        <v>163</v>
      </c>
      <c r="M71" s="118"/>
      <c r="N71" s="38"/>
      <c r="O71" s="38"/>
      <c r="P71" s="98" t="s">
        <v>294</v>
      </c>
      <c r="Q71" s="38"/>
      <c r="R71" s="33" t="s">
        <v>71</v>
      </c>
      <c r="S71" s="66">
        <v>1.47</v>
      </c>
      <c r="T71" s="33" t="s">
        <v>72</v>
      </c>
      <c r="U71" s="117"/>
      <c r="V71" s="121"/>
      <c r="W71" s="121"/>
      <c r="X71" s="121"/>
      <c r="Y71" s="99">
        <v>11</v>
      </c>
      <c r="Z71" s="99">
        <v>3.5</v>
      </c>
      <c r="AA71" s="99">
        <v>16</v>
      </c>
      <c r="AB71" s="43">
        <v>6</v>
      </c>
      <c r="AC71" s="70">
        <v>1</v>
      </c>
      <c r="AD71" s="45">
        <f t="shared" si="27"/>
        <v>6.1600000000000001E-4</v>
      </c>
      <c r="AE71" s="43">
        <v>63</v>
      </c>
      <c r="AF71" s="46">
        <f t="shared" si="28"/>
        <v>102272.72727272726</v>
      </c>
      <c r="AG71" s="47">
        <v>2250</v>
      </c>
      <c r="AH71" s="48"/>
      <c r="AI71" s="86" t="s">
        <v>158</v>
      </c>
      <c r="AJ71" s="83">
        <v>0.33400000000000002</v>
      </c>
      <c r="AK71" s="48">
        <f t="shared" si="20"/>
        <v>0.49098000000000003</v>
      </c>
      <c r="AL71" s="48">
        <f t="shared" si="30"/>
        <v>1.9609799999999999</v>
      </c>
      <c r="AM71" s="51">
        <v>0</v>
      </c>
      <c r="AN71" s="48">
        <f t="shared" si="21"/>
        <v>0</v>
      </c>
      <c r="AO71" s="84">
        <v>0.05</v>
      </c>
      <c r="AP71" s="48">
        <f t="shared" si="22"/>
        <v>0.1575</v>
      </c>
      <c r="AQ71" s="52">
        <v>0</v>
      </c>
      <c r="AR71" s="51">
        <v>0</v>
      </c>
      <c r="AS71" s="48">
        <f t="shared" si="33"/>
        <v>0</v>
      </c>
      <c r="AT71" s="48">
        <f t="shared" si="23"/>
        <v>0.1575</v>
      </c>
      <c r="AU71" s="48">
        <f t="shared" si="24"/>
        <v>2.1184799999999999</v>
      </c>
      <c r="AV71" s="53">
        <f t="shared" si="25"/>
        <v>0.32746666666666668</v>
      </c>
      <c r="AW71" s="72">
        <v>3.15</v>
      </c>
      <c r="AX71" s="38"/>
      <c r="AY71" s="38"/>
      <c r="AZ71" s="56"/>
      <c r="BA71" s="34">
        <v>500</v>
      </c>
      <c r="BB71" s="48">
        <f t="shared" si="31"/>
        <v>1059.24</v>
      </c>
      <c r="BC71" s="48">
        <f t="shared" si="32"/>
        <v>1575</v>
      </c>
      <c r="BD71" s="56"/>
      <c r="BE71" s="58" t="str">
        <f t="shared" si="26"/>
        <v/>
      </c>
      <c r="BF71" s="38"/>
      <c r="BG71" s="38"/>
      <c r="BH71" s="34" t="s">
        <v>153</v>
      </c>
      <c r="BI71" s="33" t="s">
        <v>76</v>
      </c>
      <c r="BJ71" s="114"/>
    </row>
    <row r="72" spans="1:62" ht="25" customHeight="1" x14ac:dyDescent="0.35">
      <c r="A72" s="65"/>
      <c r="B72" s="115"/>
      <c r="C72" s="38"/>
      <c r="D72" s="35" t="s">
        <v>281</v>
      </c>
      <c r="E72" s="33" t="s">
        <v>282</v>
      </c>
      <c r="F72" s="33" t="s">
        <v>64</v>
      </c>
      <c r="G72" s="120"/>
      <c r="H72" s="36" t="s">
        <v>168</v>
      </c>
      <c r="I72" s="35" t="str">
        <f t="shared" si="34"/>
        <v>Resin Tray</v>
      </c>
      <c r="J72" s="117"/>
      <c r="K72" s="117"/>
      <c r="L72" s="75" t="s">
        <v>169</v>
      </c>
      <c r="M72" s="118"/>
      <c r="N72" s="38"/>
      <c r="O72" s="38"/>
      <c r="P72" s="98" t="s">
        <v>295</v>
      </c>
      <c r="Q72" s="38"/>
      <c r="R72" s="33" t="s">
        <v>71</v>
      </c>
      <c r="S72" s="66">
        <v>2.57</v>
      </c>
      <c r="T72" s="33" t="s">
        <v>72</v>
      </c>
      <c r="U72" s="117"/>
      <c r="V72" s="121"/>
      <c r="W72" s="121"/>
      <c r="X72" s="121"/>
      <c r="Y72" s="67">
        <v>15</v>
      </c>
      <c r="Z72" s="67">
        <v>3.5</v>
      </c>
      <c r="AA72" s="67">
        <v>27.5</v>
      </c>
      <c r="AB72" s="43">
        <v>6</v>
      </c>
      <c r="AC72" s="70">
        <v>1</v>
      </c>
      <c r="AD72" s="45">
        <f t="shared" si="27"/>
        <v>1.4437499999999999E-3</v>
      </c>
      <c r="AE72" s="43">
        <v>63</v>
      </c>
      <c r="AF72" s="46">
        <f t="shared" si="28"/>
        <v>43636.36363636364</v>
      </c>
      <c r="AG72" s="47">
        <v>2250</v>
      </c>
      <c r="AH72" s="48">
        <f t="shared" si="29"/>
        <v>5.1562499999999997E-2</v>
      </c>
      <c r="AI72" s="86" t="s">
        <v>158</v>
      </c>
      <c r="AJ72" s="83">
        <v>0.33400000000000002</v>
      </c>
      <c r="AK72" s="48">
        <f t="shared" si="20"/>
        <v>0.85838000000000003</v>
      </c>
      <c r="AL72" s="48">
        <f t="shared" si="30"/>
        <v>3.4799424999999999</v>
      </c>
      <c r="AM72" s="51">
        <v>0</v>
      </c>
      <c r="AN72" s="48">
        <f t="shared" si="21"/>
        <v>0</v>
      </c>
      <c r="AO72" s="84">
        <v>0.05</v>
      </c>
      <c r="AP72" s="48">
        <f t="shared" si="22"/>
        <v>0.26250000000000001</v>
      </c>
      <c r="AQ72" s="52">
        <v>0</v>
      </c>
      <c r="AR72" s="51">
        <v>0</v>
      </c>
      <c r="AS72" s="48">
        <f t="shared" si="33"/>
        <v>0</v>
      </c>
      <c r="AT72" s="48">
        <f t="shared" si="23"/>
        <v>0.26250000000000001</v>
      </c>
      <c r="AU72" s="48">
        <f t="shared" si="24"/>
        <v>3.7424425000000001</v>
      </c>
      <c r="AV72" s="53">
        <f t="shared" si="25"/>
        <v>0.28715380952380948</v>
      </c>
      <c r="AW72" s="72">
        <v>5.25</v>
      </c>
      <c r="AX72" s="38"/>
      <c r="AY72" s="38"/>
      <c r="AZ72" s="56"/>
      <c r="BA72" s="34">
        <v>500</v>
      </c>
      <c r="BB72" s="48">
        <f t="shared" si="31"/>
        <v>1871.2212500000001</v>
      </c>
      <c r="BC72" s="48">
        <f t="shared" si="32"/>
        <v>2625</v>
      </c>
      <c r="BD72" s="56"/>
      <c r="BE72" s="58" t="str">
        <f t="shared" si="26"/>
        <v/>
      </c>
      <c r="BF72" s="38"/>
      <c r="BG72" s="38"/>
      <c r="BH72" s="34" t="s">
        <v>153</v>
      </c>
      <c r="BI72" s="33" t="s">
        <v>76</v>
      </c>
      <c r="BJ72" s="114"/>
    </row>
    <row r="73" spans="1:62" ht="25" customHeight="1" x14ac:dyDescent="0.35">
      <c r="A73" s="65"/>
      <c r="B73" s="115"/>
      <c r="C73" s="38"/>
      <c r="D73" s="35" t="s">
        <v>281</v>
      </c>
      <c r="E73" s="33" t="s">
        <v>282</v>
      </c>
      <c r="F73" s="33" t="s">
        <v>64</v>
      </c>
      <c r="G73" s="120"/>
      <c r="H73" s="36" t="s">
        <v>171</v>
      </c>
      <c r="I73" s="35" t="str">
        <f t="shared" si="34"/>
        <v>Resin 2 hole organizer</v>
      </c>
      <c r="J73" s="117"/>
      <c r="K73" s="117"/>
      <c r="L73" s="75" t="s">
        <v>172</v>
      </c>
      <c r="M73" s="118"/>
      <c r="N73" s="38"/>
      <c r="O73" s="38"/>
      <c r="P73" s="98" t="s">
        <v>296</v>
      </c>
      <c r="Q73" s="38"/>
      <c r="R73" s="33" t="s">
        <v>71</v>
      </c>
      <c r="S73" s="66">
        <v>2.17</v>
      </c>
      <c r="T73" s="33" t="s">
        <v>72</v>
      </c>
      <c r="U73" s="117"/>
      <c r="V73" s="121"/>
      <c r="W73" s="121"/>
      <c r="X73" s="121"/>
      <c r="Y73" s="67">
        <v>16</v>
      </c>
      <c r="Z73" s="67">
        <v>9</v>
      </c>
      <c r="AA73" s="67">
        <v>12</v>
      </c>
      <c r="AB73" s="43">
        <v>6</v>
      </c>
      <c r="AC73" s="70">
        <v>1</v>
      </c>
      <c r="AD73" s="45">
        <f t="shared" si="27"/>
        <v>1.7279999999999999E-3</v>
      </c>
      <c r="AE73" s="43">
        <v>63</v>
      </c>
      <c r="AF73" s="46">
        <f t="shared" si="28"/>
        <v>36458.333333333336</v>
      </c>
      <c r="AG73" s="47">
        <v>2250</v>
      </c>
      <c r="AH73" s="48">
        <f t="shared" si="29"/>
        <v>6.1714285714285708E-2</v>
      </c>
      <c r="AI73" s="86" t="s">
        <v>158</v>
      </c>
      <c r="AJ73" s="83">
        <v>0.33400000000000002</v>
      </c>
      <c r="AK73" s="48">
        <f t="shared" si="20"/>
        <v>0.72477999999999998</v>
      </c>
      <c r="AL73" s="48">
        <f t="shared" si="30"/>
        <v>2.9564942857142857</v>
      </c>
      <c r="AM73" s="51">
        <v>0</v>
      </c>
      <c r="AN73" s="48">
        <f t="shared" si="21"/>
        <v>0</v>
      </c>
      <c r="AO73" s="84">
        <v>0.05</v>
      </c>
      <c r="AP73" s="48">
        <f t="shared" si="22"/>
        <v>0.24500000000000002</v>
      </c>
      <c r="AQ73" s="52">
        <v>0</v>
      </c>
      <c r="AR73" s="51">
        <v>0</v>
      </c>
      <c r="AS73" s="48">
        <f t="shared" si="33"/>
        <v>0</v>
      </c>
      <c r="AT73" s="48">
        <f t="shared" si="23"/>
        <v>0.24500000000000002</v>
      </c>
      <c r="AU73" s="48">
        <f t="shared" si="24"/>
        <v>3.2014942857142858</v>
      </c>
      <c r="AV73" s="53">
        <f t="shared" si="25"/>
        <v>0.34663381924198255</v>
      </c>
      <c r="AW73" s="72">
        <v>4.9000000000000004</v>
      </c>
      <c r="AX73" s="38"/>
      <c r="AY73" s="38"/>
      <c r="AZ73" s="56"/>
      <c r="BA73" s="34">
        <v>500</v>
      </c>
      <c r="BB73" s="48">
        <f t="shared" si="31"/>
        <v>1600.747142857143</v>
      </c>
      <c r="BC73" s="48">
        <f t="shared" si="32"/>
        <v>2450</v>
      </c>
      <c r="BD73" s="56"/>
      <c r="BE73" s="58" t="str">
        <f t="shared" si="26"/>
        <v/>
      </c>
      <c r="BF73" s="38"/>
      <c r="BG73" s="38"/>
      <c r="BH73" s="34" t="s">
        <v>153</v>
      </c>
      <c r="BI73" s="33" t="s">
        <v>76</v>
      </c>
      <c r="BJ73" s="114"/>
    </row>
    <row r="74" spans="1:62" ht="25" customHeight="1" x14ac:dyDescent="0.35">
      <c r="A74" s="65"/>
      <c r="B74" s="115"/>
      <c r="C74" s="38"/>
      <c r="D74" s="35" t="s">
        <v>281</v>
      </c>
      <c r="E74" s="33" t="s">
        <v>282</v>
      </c>
      <c r="F74" s="33" t="s">
        <v>64</v>
      </c>
      <c r="G74" s="120"/>
      <c r="H74" s="100" t="s">
        <v>180</v>
      </c>
      <c r="I74" s="35" t="str">
        <f t="shared" si="34"/>
        <v>Resin Toilet Brush</v>
      </c>
      <c r="J74" s="117"/>
      <c r="K74" s="117"/>
      <c r="L74" s="35" t="s">
        <v>297</v>
      </c>
      <c r="M74" s="118"/>
      <c r="N74" s="38"/>
      <c r="O74" s="38"/>
      <c r="P74" s="98" t="s">
        <v>298</v>
      </c>
      <c r="Q74" s="38"/>
      <c r="R74" s="33" t="s">
        <v>71</v>
      </c>
      <c r="S74" s="101">
        <v>4</v>
      </c>
      <c r="T74" s="33" t="s">
        <v>72</v>
      </c>
      <c r="U74" s="117"/>
      <c r="V74" s="121"/>
      <c r="W74" s="121"/>
      <c r="X74" s="121"/>
      <c r="Y74" s="102">
        <v>11</v>
      </c>
      <c r="Z74" s="102">
        <v>11</v>
      </c>
      <c r="AA74" s="102">
        <v>40.5</v>
      </c>
      <c r="AB74" s="43">
        <v>6</v>
      </c>
      <c r="AC74" s="70">
        <v>1</v>
      </c>
      <c r="AD74" s="45">
        <f t="shared" si="27"/>
        <v>4.9005000000000003E-3</v>
      </c>
      <c r="AE74" s="43">
        <v>63</v>
      </c>
      <c r="AF74" s="46">
        <f t="shared" si="28"/>
        <v>12855.831037649219</v>
      </c>
      <c r="AG74" s="47">
        <v>2250</v>
      </c>
      <c r="AH74" s="48">
        <f t="shared" si="29"/>
        <v>0.17501785714285714</v>
      </c>
      <c r="AI74" s="86" t="s">
        <v>158</v>
      </c>
      <c r="AJ74" s="83">
        <v>0.33400000000000002</v>
      </c>
      <c r="AK74" s="48">
        <f t="shared" si="20"/>
        <v>1.3360000000000001</v>
      </c>
      <c r="AL74" s="48">
        <f t="shared" si="30"/>
        <v>5.5110178571428579</v>
      </c>
      <c r="AM74" s="51">
        <v>0</v>
      </c>
      <c r="AN74" s="48">
        <f t="shared" si="21"/>
        <v>0</v>
      </c>
      <c r="AO74" s="84">
        <v>0.05</v>
      </c>
      <c r="AP74" s="48">
        <f t="shared" si="22"/>
        <v>0.39750000000000002</v>
      </c>
      <c r="AQ74" s="52">
        <v>0</v>
      </c>
      <c r="AR74" s="51">
        <v>0</v>
      </c>
      <c r="AS74" s="48">
        <f t="shared" si="33"/>
        <v>0</v>
      </c>
      <c r="AT74" s="48">
        <f t="shared" si="23"/>
        <v>0.39750000000000002</v>
      </c>
      <c r="AU74" s="48">
        <f t="shared" si="24"/>
        <v>5.9085178571428578</v>
      </c>
      <c r="AV74" s="53">
        <f t="shared" si="25"/>
        <v>0.25679020664869717</v>
      </c>
      <c r="AW74" s="72">
        <v>7.95</v>
      </c>
      <c r="AX74" s="38"/>
      <c r="AY74" s="38"/>
      <c r="AZ74" s="56"/>
      <c r="BA74" s="34">
        <v>500</v>
      </c>
      <c r="BB74" s="48">
        <f t="shared" si="31"/>
        <v>2954.2589285714289</v>
      </c>
      <c r="BC74" s="48">
        <f t="shared" si="32"/>
        <v>3975</v>
      </c>
      <c r="BD74" s="56"/>
      <c r="BE74" s="58" t="str">
        <f t="shared" si="26"/>
        <v/>
      </c>
      <c r="BF74" s="38"/>
      <c r="BG74" s="38"/>
      <c r="BH74" s="34" t="s">
        <v>153</v>
      </c>
      <c r="BI74" s="33" t="s">
        <v>76</v>
      </c>
      <c r="BJ74" s="114"/>
    </row>
    <row r="75" spans="1:62" ht="25" customHeight="1" x14ac:dyDescent="0.35">
      <c r="A75" s="65"/>
      <c r="B75" s="115"/>
      <c r="C75" s="38"/>
      <c r="D75" s="35" t="s">
        <v>281</v>
      </c>
      <c r="E75" s="33" t="s">
        <v>282</v>
      </c>
      <c r="F75" s="33" t="s">
        <v>64</v>
      </c>
      <c r="G75" s="120"/>
      <c r="H75" s="36" t="s">
        <v>174</v>
      </c>
      <c r="I75" s="35" t="str">
        <f t="shared" si="34"/>
        <v>Resin Tissue cover</v>
      </c>
      <c r="J75" s="117"/>
      <c r="K75" s="117"/>
      <c r="L75" s="35" t="s">
        <v>175</v>
      </c>
      <c r="M75" s="118"/>
      <c r="N75" s="38"/>
      <c r="O75" s="38"/>
      <c r="P75" s="98" t="s">
        <v>299</v>
      </c>
      <c r="Q75" s="38"/>
      <c r="R75" s="33" t="s">
        <v>71</v>
      </c>
      <c r="S75" s="80">
        <v>3.77</v>
      </c>
      <c r="T75" s="33" t="s">
        <v>72</v>
      </c>
      <c r="U75" s="117"/>
      <c r="V75" s="121"/>
      <c r="W75" s="121"/>
      <c r="X75" s="121"/>
      <c r="Y75" s="102">
        <v>15.5</v>
      </c>
      <c r="Z75" s="102">
        <v>15.5</v>
      </c>
      <c r="AA75" s="102">
        <v>17</v>
      </c>
      <c r="AB75" s="43">
        <v>6</v>
      </c>
      <c r="AC75" s="70">
        <v>1</v>
      </c>
      <c r="AD75" s="45">
        <f t="shared" si="27"/>
        <v>4.0842500000000002E-3</v>
      </c>
      <c r="AE75" s="43">
        <v>63</v>
      </c>
      <c r="AF75" s="46">
        <f t="shared" si="28"/>
        <v>15425.108649078777</v>
      </c>
      <c r="AG75" s="47">
        <v>2250</v>
      </c>
      <c r="AH75" s="48">
        <f t="shared" si="29"/>
        <v>0.14586607142857144</v>
      </c>
      <c r="AI75" s="86" t="s">
        <v>158</v>
      </c>
      <c r="AJ75" s="83">
        <v>0.33400000000000002</v>
      </c>
      <c r="AK75" s="48">
        <f t="shared" si="20"/>
        <v>1.2591800000000002</v>
      </c>
      <c r="AL75" s="48">
        <f t="shared" si="30"/>
        <v>5.1750460714285715</v>
      </c>
      <c r="AM75" s="51">
        <v>0</v>
      </c>
      <c r="AN75" s="48">
        <f t="shared" si="21"/>
        <v>0</v>
      </c>
      <c r="AO75" s="84">
        <v>0.05</v>
      </c>
      <c r="AP75" s="48">
        <f t="shared" si="22"/>
        <v>0.39250000000000002</v>
      </c>
      <c r="AQ75" s="52">
        <v>0</v>
      </c>
      <c r="AR75" s="51">
        <v>0</v>
      </c>
      <c r="AS75" s="48">
        <f t="shared" si="33"/>
        <v>0</v>
      </c>
      <c r="AT75" s="48">
        <f t="shared" si="23"/>
        <v>0.39250000000000002</v>
      </c>
      <c r="AU75" s="48">
        <f t="shared" si="24"/>
        <v>5.5675460714285716</v>
      </c>
      <c r="AV75" s="53">
        <f t="shared" si="25"/>
        <v>0.29075846223839846</v>
      </c>
      <c r="AW75" s="72">
        <v>7.85</v>
      </c>
      <c r="AX75" s="38"/>
      <c r="AY75" s="38"/>
      <c r="AZ75" s="56"/>
      <c r="BA75" s="34">
        <v>500</v>
      </c>
      <c r="BB75" s="48">
        <f t="shared" si="31"/>
        <v>2783.7730357142859</v>
      </c>
      <c r="BC75" s="48">
        <f t="shared" si="32"/>
        <v>3925</v>
      </c>
      <c r="BD75" s="56"/>
      <c r="BE75" s="58" t="str">
        <f t="shared" si="26"/>
        <v/>
      </c>
      <c r="BF75" s="38"/>
      <c r="BG75" s="38"/>
      <c r="BH75" s="34" t="s">
        <v>153</v>
      </c>
      <c r="BI75" s="33" t="s">
        <v>76</v>
      </c>
      <c r="BJ75" s="114"/>
    </row>
    <row r="76" spans="1:62" ht="25" customHeight="1" x14ac:dyDescent="0.35">
      <c r="A76" s="65"/>
      <c r="B76" s="115"/>
      <c r="C76" s="38"/>
      <c r="D76" s="35" t="s">
        <v>281</v>
      </c>
      <c r="E76" s="33" t="s">
        <v>282</v>
      </c>
      <c r="F76" s="33" t="s">
        <v>64</v>
      </c>
      <c r="G76" s="120"/>
      <c r="H76" s="36" t="s">
        <v>177</v>
      </c>
      <c r="I76" s="35" t="str">
        <f t="shared" si="34"/>
        <v>Resin Wastebasket</v>
      </c>
      <c r="J76" s="117"/>
      <c r="K76" s="117"/>
      <c r="L76" s="35" t="s">
        <v>178</v>
      </c>
      <c r="M76" s="118"/>
      <c r="N76" s="38"/>
      <c r="O76" s="38"/>
      <c r="P76" s="98" t="s">
        <v>300</v>
      </c>
      <c r="Q76" s="38"/>
      <c r="R76" s="33" t="s">
        <v>71</v>
      </c>
      <c r="S76" s="101">
        <v>6.42</v>
      </c>
      <c r="T76" s="33" t="s">
        <v>72</v>
      </c>
      <c r="U76" s="117"/>
      <c r="V76" s="121"/>
      <c r="W76" s="121"/>
      <c r="X76" s="121"/>
      <c r="Y76" s="102">
        <v>21.5</v>
      </c>
      <c r="Z76" s="102">
        <v>21.5</v>
      </c>
      <c r="AA76" s="102">
        <v>27.5</v>
      </c>
      <c r="AB76" s="43">
        <v>6</v>
      </c>
      <c r="AC76" s="70">
        <v>1</v>
      </c>
      <c r="AD76" s="45">
        <f t="shared" si="27"/>
        <v>1.2711874999999999E-2</v>
      </c>
      <c r="AE76" s="43">
        <v>63</v>
      </c>
      <c r="AF76" s="46">
        <f t="shared" si="28"/>
        <v>4955.9958700034422</v>
      </c>
      <c r="AG76" s="47">
        <v>2250</v>
      </c>
      <c r="AH76" s="48">
        <f t="shared" si="29"/>
        <v>0.45399553571428569</v>
      </c>
      <c r="AI76" s="86" t="s">
        <v>158</v>
      </c>
      <c r="AJ76" s="83">
        <v>0.33400000000000002</v>
      </c>
      <c r="AK76" s="48">
        <f t="shared" si="20"/>
        <v>2.1442800000000002</v>
      </c>
      <c r="AL76" s="48">
        <f t="shared" si="30"/>
        <v>9.0182755357142845</v>
      </c>
      <c r="AM76" s="51">
        <v>0</v>
      </c>
      <c r="AN76" s="48">
        <f t="shared" si="21"/>
        <v>0</v>
      </c>
      <c r="AO76" s="84">
        <v>0.05</v>
      </c>
      <c r="AP76" s="48">
        <f t="shared" si="22"/>
        <v>0.6875</v>
      </c>
      <c r="AQ76" s="52">
        <v>0</v>
      </c>
      <c r="AR76" s="51">
        <v>0</v>
      </c>
      <c r="AS76" s="48">
        <f t="shared" si="33"/>
        <v>0</v>
      </c>
      <c r="AT76" s="48">
        <f t="shared" si="23"/>
        <v>0.6875</v>
      </c>
      <c r="AU76" s="48">
        <f t="shared" si="24"/>
        <v>9.7057755357142845</v>
      </c>
      <c r="AV76" s="53">
        <f t="shared" si="25"/>
        <v>0.29412541558441568</v>
      </c>
      <c r="AW76" s="72">
        <v>13.75</v>
      </c>
      <c r="AX76" s="38"/>
      <c r="AY76" s="38"/>
      <c r="AZ76" s="56"/>
      <c r="BA76" s="34">
        <v>500</v>
      </c>
      <c r="BB76" s="48">
        <f t="shared" si="31"/>
        <v>4852.8877678571425</v>
      </c>
      <c r="BC76" s="48">
        <f t="shared" si="32"/>
        <v>6875</v>
      </c>
      <c r="BD76" s="56"/>
      <c r="BE76" s="58" t="str">
        <f t="shared" si="26"/>
        <v/>
      </c>
      <c r="BF76" s="38"/>
      <c r="BG76" s="38"/>
      <c r="BH76" s="34" t="s">
        <v>153</v>
      </c>
      <c r="BI76" s="33" t="s">
        <v>76</v>
      </c>
      <c r="BJ76" s="114"/>
    </row>
    <row r="77" spans="1:62" ht="25" customHeight="1" x14ac:dyDescent="0.35">
      <c r="A77" s="65"/>
      <c r="B77" s="115"/>
      <c r="C77" s="38"/>
      <c r="D77" s="34" t="s">
        <v>62</v>
      </c>
      <c r="E77" s="33" t="s">
        <v>63</v>
      </c>
      <c r="F77" s="33" t="s">
        <v>64</v>
      </c>
      <c r="G77" s="117" t="s">
        <v>301</v>
      </c>
      <c r="H77" s="36" t="s">
        <v>66</v>
      </c>
      <c r="I77" s="36" t="s">
        <v>340</v>
      </c>
      <c r="J77" s="117" t="s">
        <v>67</v>
      </c>
      <c r="K77" s="117" t="s">
        <v>67</v>
      </c>
      <c r="L77" s="103" t="s">
        <v>302</v>
      </c>
      <c r="M77" s="118" t="s">
        <v>187</v>
      </c>
      <c r="N77" s="38"/>
      <c r="O77" s="38"/>
      <c r="P77" s="39" t="s">
        <v>344</v>
      </c>
      <c r="Q77" s="38"/>
      <c r="R77" s="33" t="s">
        <v>71</v>
      </c>
      <c r="S77" s="41">
        <v>2.31</v>
      </c>
      <c r="T77" s="33" t="s">
        <v>72</v>
      </c>
      <c r="U77" s="117" t="s">
        <v>73</v>
      </c>
      <c r="V77" s="119">
        <v>29.6</v>
      </c>
      <c r="W77" s="119">
        <v>24.8</v>
      </c>
      <c r="X77" s="119">
        <v>28</v>
      </c>
      <c r="Y77" s="42">
        <v>19</v>
      </c>
      <c r="Z77" s="42">
        <v>8</v>
      </c>
      <c r="AA77" s="42">
        <v>20</v>
      </c>
      <c r="AB77" s="43">
        <v>6</v>
      </c>
      <c r="AC77" s="44">
        <v>2</v>
      </c>
      <c r="AD77" s="45">
        <f t="shared" si="27"/>
        <v>3.0400000000000002E-3</v>
      </c>
      <c r="AE77" s="43">
        <v>63</v>
      </c>
      <c r="AF77" s="46">
        <f t="shared" si="28"/>
        <v>41447.368421052626</v>
      </c>
      <c r="AG77" s="47">
        <v>2250</v>
      </c>
      <c r="AH77" s="48">
        <f t="shared" si="29"/>
        <v>5.4285714285714291E-2</v>
      </c>
      <c r="AI77" s="49" t="s">
        <v>74</v>
      </c>
      <c r="AJ77" s="50">
        <v>0.318</v>
      </c>
      <c r="AK77" s="48">
        <f t="shared" si="20"/>
        <v>0.73458000000000001</v>
      </c>
      <c r="AL77" s="48">
        <f t="shared" si="30"/>
        <v>3.0988657142857141</v>
      </c>
      <c r="AM77" s="51">
        <v>0</v>
      </c>
      <c r="AN77" s="48">
        <f t="shared" si="21"/>
        <v>0</v>
      </c>
      <c r="AO77" s="84">
        <v>0.06</v>
      </c>
      <c r="AP77" s="48">
        <f t="shared" si="22"/>
        <v>0.35399999999999998</v>
      </c>
      <c r="AQ77" s="52">
        <v>0</v>
      </c>
      <c r="AR77" s="51">
        <v>0</v>
      </c>
      <c r="AS77" s="48">
        <f t="shared" ref="AS77:AS82" si="35">IF(ISERROR(AW77*AR77),"",AW77*AR77)</f>
        <v>0</v>
      </c>
      <c r="AT77" s="48">
        <f t="shared" si="23"/>
        <v>0.35399999999999998</v>
      </c>
      <c r="AU77" s="48">
        <f t="shared" si="24"/>
        <v>3.4528657142857142</v>
      </c>
      <c r="AV77" s="53">
        <f t="shared" si="25"/>
        <v>0.41476852300242134</v>
      </c>
      <c r="AW77" s="72">
        <v>5.9</v>
      </c>
      <c r="AX77" s="38"/>
      <c r="AY77" s="38"/>
      <c r="AZ77" s="56"/>
      <c r="BA77" s="57">
        <v>1200</v>
      </c>
      <c r="BB77" s="48">
        <f t="shared" si="31"/>
        <v>4143.4388571428572</v>
      </c>
      <c r="BC77" s="48">
        <f t="shared" si="32"/>
        <v>7080</v>
      </c>
      <c r="BD77" s="56"/>
      <c r="BE77" s="58">
        <v>12.33</v>
      </c>
      <c r="BF77" s="38"/>
      <c r="BG77" s="38"/>
      <c r="BH77" s="35" t="s">
        <v>75</v>
      </c>
      <c r="BI77" s="33" t="s">
        <v>76</v>
      </c>
      <c r="BJ77" s="114" t="s">
        <v>77</v>
      </c>
    </row>
    <row r="78" spans="1:62" ht="25" customHeight="1" x14ac:dyDescent="0.35">
      <c r="A78" s="65"/>
      <c r="B78" s="115"/>
      <c r="C78" s="38"/>
      <c r="D78" s="34" t="s">
        <v>62</v>
      </c>
      <c r="E78" s="33" t="s">
        <v>63</v>
      </c>
      <c r="F78" s="33" t="s">
        <v>64</v>
      </c>
      <c r="G78" s="117"/>
      <c r="H78" s="36" t="s">
        <v>303</v>
      </c>
      <c r="I78" s="36" t="s">
        <v>341</v>
      </c>
      <c r="J78" s="117"/>
      <c r="K78" s="117"/>
      <c r="L78" s="37" t="s">
        <v>304</v>
      </c>
      <c r="M78" s="118"/>
      <c r="N78" s="38"/>
      <c r="O78" s="38"/>
      <c r="P78" s="39" t="s">
        <v>305</v>
      </c>
      <c r="Q78" s="38"/>
      <c r="R78" s="33" t="s">
        <v>71</v>
      </c>
      <c r="S78" s="59">
        <v>2.35</v>
      </c>
      <c r="T78" s="33" t="s">
        <v>72</v>
      </c>
      <c r="U78" s="117"/>
      <c r="V78" s="119"/>
      <c r="W78" s="119"/>
      <c r="X78" s="119"/>
      <c r="Y78" s="42">
        <v>8</v>
      </c>
      <c r="Z78" s="42">
        <v>8</v>
      </c>
      <c r="AA78" s="42">
        <v>11</v>
      </c>
      <c r="AB78" s="43">
        <v>6</v>
      </c>
      <c r="AC78" s="44">
        <v>1</v>
      </c>
      <c r="AD78" s="45">
        <f t="shared" si="27"/>
        <v>7.0399999999999998E-4</v>
      </c>
      <c r="AE78" s="43">
        <v>63</v>
      </c>
      <c r="AF78" s="46">
        <f t="shared" si="28"/>
        <v>89488.636363636368</v>
      </c>
      <c r="AG78" s="47">
        <v>2250</v>
      </c>
      <c r="AH78" s="48">
        <f t="shared" si="29"/>
        <v>2.514285714285714E-2</v>
      </c>
      <c r="AI78" s="62" t="s">
        <v>85</v>
      </c>
      <c r="AJ78" s="50">
        <v>0.6</v>
      </c>
      <c r="AK78" s="48">
        <f t="shared" si="20"/>
        <v>1.41</v>
      </c>
      <c r="AL78" s="48">
        <f t="shared" si="30"/>
        <v>3.7851428571428576</v>
      </c>
      <c r="AM78" s="51">
        <v>0</v>
      </c>
      <c r="AN78" s="48">
        <f t="shared" si="21"/>
        <v>0</v>
      </c>
      <c r="AO78" s="84">
        <v>0.06</v>
      </c>
      <c r="AP78" s="48">
        <f t="shared" si="22"/>
        <v>0.315</v>
      </c>
      <c r="AQ78" s="52">
        <v>0</v>
      </c>
      <c r="AR78" s="51">
        <v>0</v>
      </c>
      <c r="AS78" s="48">
        <f t="shared" si="35"/>
        <v>0</v>
      </c>
      <c r="AT78" s="48">
        <f t="shared" si="23"/>
        <v>0.315</v>
      </c>
      <c r="AU78" s="48">
        <f t="shared" si="24"/>
        <v>4.100142857142858</v>
      </c>
      <c r="AV78" s="53">
        <f t="shared" si="25"/>
        <v>0.21902040816326515</v>
      </c>
      <c r="AW78" s="72">
        <v>5.25</v>
      </c>
      <c r="AX78" s="38"/>
      <c r="AY78" s="38"/>
      <c r="AZ78" s="56"/>
      <c r="BA78" s="57">
        <v>600</v>
      </c>
      <c r="BB78" s="48">
        <f t="shared" si="31"/>
        <v>2460.0857142857149</v>
      </c>
      <c r="BC78" s="48">
        <f t="shared" si="32"/>
        <v>3150</v>
      </c>
      <c r="BD78" s="56"/>
      <c r="BE78" s="58" t="str">
        <f t="shared" si="26"/>
        <v/>
      </c>
      <c r="BF78" s="38"/>
      <c r="BG78" s="38"/>
      <c r="BH78" s="35" t="s">
        <v>75</v>
      </c>
      <c r="BI78" s="33" t="s">
        <v>76</v>
      </c>
      <c r="BJ78" s="114"/>
    </row>
    <row r="79" spans="1:62" ht="25" customHeight="1" x14ac:dyDescent="0.35">
      <c r="A79" s="65"/>
      <c r="B79" s="115"/>
      <c r="C79" s="38"/>
      <c r="D79" s="34" t="s">
        <v>62</v>
      </c>
      <c r="E79" s="33" t="s">
        <v>63</v>
      </c>
      <c r="F79" s="33" t="s">
        <v>64</v>
      </c>
      <c r="G79" s="117"/>
      <c r="H79" s="36" t="s">
        <v>82</v>
      </c>
      <c r="I79" s="36" t="s">
        <v>82</v>
      </c>
      <c r="J79" s="117"/>
      <c r="K79" s="117"/>
      <c r="L79" s="37" t="s">
        <v>304</v>
      </c>
      <c r="M79" s="118"/>
      <c r="N79" s="38"/>
      <c r="O79" s="38"/>
      <c r="P79" s="39" t="s">
        <v>307</v>
      </c>
      <c r="Q79" s="38"/>
      <c r="R79" s="33" t="s">
        <v>71</v>
      </c>
      <c r="S79" s="41">
        <v>1.85</v>
      </c>
      <c r="T79" s="33" t="s">
        <v>72</v>
      </c>
      <c r="U79" s="117"/>
      <c r="V79" s="119"/>
      <c r="W79" s="119"/>
      <c r="X79" s="119"/>
      <c r="Y79" s="42">
        <v>8</v>
      </c>
      <c r="Z79" s="42">
        <v>8</v>
      </c>
      <c r="AA79" s="42">
        <v>11</v>
      </c>
      <c r="AB79" s="43">
        <v>6</v>
      </c>
      <c r="AC79" s="44">
        <v>1</v>
      </c>
      <c r="AD79" s="45">
        <f t="shared" si="27"/>
        <v>7.0399999999999998E-4</v>
      </c>
      <c r="AE79" s="43">
        <v>63</v>
      </c>
      <c r="AF79" s="46">
        <f t="shared" si="28"/>
        <v>89488.636363636368</v>
      </c>
      <c r="AG79" s="47">
        <v>2250</v>
      </c>
      <c r="AH79" s="48">
        <f t="shared" si="29"/>
        <v>2.514285714285714E-2</v>
      </c>
      <c r="AI79" s="62" t="s">
        <v>85</v>
      </c>
      <c r="AJ79" s="50">
        <v>0.6</v>
      </c>
      <c r="AK79" s="48">
        <f t="shared" si="20"/>
        <v>1.1100000000000001</v>
      </c>
      <c r="AL79" s="48">
        <f t="shared" si="30"/>
        <v>2.9851428571428573</v>
      </c>
      <c r="AM79" s="51">
        <v>0</v>
      </c>
      <c r="AN79" s="48">
        <f t="shared" si="21"/>
        <v>0</v>
      </c>
      <c r="AO79" s="84">
        <v>0.06</v>
      </c>
      <c r="AP79" s="48">
        <f t="shared" si="22"/>
        <v>0.27599999999999997</v>
      </c>
      <c r="AQ79" s="52">
        <v>0</v>
      </c>
      <c r="AR79" s="51">
        <v>0</v>
      </c>
      <c r="AS79" s="48">
        <f t="shared" si="35"/>
        <v>0</v>
      </c>
      <c r="AT79" s="48">
        <f t="shared" si="23"/>
        <v>0.27599999999999997</v>
      </c>
      <c r="AU79" s="48">
        <f t="shared" si="24"/>
        <v>3.2611428571428571</v>
      </c>
      <c r="AV79" s="53">
        <f t="shared" si="25"/>
        <v>0.29105590062111797</v>
      </c>
      <c r="AW79" s="72">
        <v>4.5999999999999996</v>
      </c>
      <c r="AX79" s="38"/>
      <c r="AY79" s="38"/>
      <c r="AZ79" s="56"/>
      <c r="BA79" s="57">
        <v>600</v>
      </c>
      <c r="BB79" s="48">
        <f t="shared" si="31"/>
        <v>1956.6857142857143</v>
      </c>
      <c r="BC79" s="48">
        <f t="shared" si="32"/>
        <v>2760</v>
      </c>
      <c r="BD79" s="56"/>
      <c r="BE79" s="58" t="str">
        <f t="shared" si="26"/>
        <v/>
      </c>
      <c r="BF79" s="38"/>
      <c r="BG79" s="38"/>
      <c r="BH79" s="35" t="s">
        <v>75</v>
      </c>
      <c r="BI79" s="33" t="s">
        <v>76</v>
      </c>
      <c r="BJ79" s="114"/>
    </row>
    <row r="80" spans="1:62" ht="25" customHeight="1" x14ac:dyDescent="0.35">
      <c r="A80" s="65"/>
      <c r="B80" s="115"/>
      <c r="C80" s="38"/>
      <c r="D80" s="34" t="s">
        <v>62</v>
      </c>
      <c r="E80" s="33" t="s">
        <v>63</v>
      </c>
      <c r="F80" s="33" t="s">
        <v>64</v>
      </c>
      <c r="G80" s="117"/>
      <c r="H80" s="36" t="s">
        <v>86</v>
      </c>
      <c r="I80" s="36" t="s">
        <v>86</v>
      </c>
      <c r="J80" s="117"/>
      <c r="K80" s="117"/>
      <c r="L80" s="37" t="s">
        <v>306</v>
      </c>
      <c r="M80" s="118"/>
      <c r="N80" s="38"/>
      <c r="O80" s="38"/>
      <c r="P80" s="39" t="s">
        <v>310</v>
      </c>
      <c r="Q80" s="38"/>
      <c r="R80" s="33" t="s">
        <v>71</v>
      </c>
      <c r="S80" s="41">
        <v>1.68</v>
      </c>
      <c r="T80" s="33" t="s">
        <v>72</v>
      </c>
      <c r="U80" s="117"/>
      <c r="V80" s="119"/>
      <c r="W80" s="119"/>
      <c r="X80" s="119"/>
      <c r="Y80" s="42">
        <v>13</v>
      </c>
      <c r="Z80" s="42">
        <v>13</v>
      </c>
      <c r="AA80" s="42">
        <v>4</v>
      </c>
      <c r="AB80" s="43">
        <v>6</v>
      </c>
      <c r="AC80" s="44">
        <v>1</v>
      </c>
      <c r="AD80" s="45">
        <f t="shared" si="27"/>
        <v>6.7599999999999995E-4</v>
      </c>
      <c r="AE80" s="43">
        <v>63</v>
      </c>
      <c r="AF80" s="46">
        <f t="shared" si="28"/>
        <v>93195.266272189358</v>
      </c>
      <c r="AG80" s="47">
        <v>2250</v>
      </c>
      <c r="AH80" s="48">
        <f t="shared" si="29"/>
        <v>2.414285714285714E-2</v>
      </c>
      <c r="AI80" s="62" t="s">
        <v>85</v>
      </c>
      <c r="AJ80" s="50">
        <v>0.6</v>
      </c>
      <c r="AK80" s="48">
        <f t="shared" si="20"/>
        <v>1.008</v>
      </c>
      <c r="AL80" s="48">
        <f t="shared" si="30"/>
        <v>2.7121428571428572</v>
      </c>
      <c r="AM80" s="51">
        <v>0</v>
      </c>
      <c r="AN80" s="48">
        <f t="shared" si="21"/>
        <v>0</v>
      </c>
      <c r="AO80" s="84">
        <v>0.06</v>
      </c>
      <c r="AP80" s="48">
        <f t="shared" si="22"/>
        <v>0.26700000000000002</v>
      </c>
      <c r="AQ80" s="52">
        <v>0</v>
      </c>
      <c r="AR80" s="51">
        <v>0</v>
      </c>
      <c r="AS80" s="48">
        <f t="shared" si="35"/>
        <v>0</v>
      </c>
      <c r="AT80" s="48">
        <f t="shared" si="23"/>
        <v>0.26700000000000002</v>
      </c>
      <c r="AU80" s="48">
        <f t="shared" si="24"/>
        <v>2.9791428571428571</v>
      </c>
      <c r="AV80" s="53">
        <f t="shared" si="25"/>
        <v>0.33052969502407709</v>
      </c>
      <c r="AW80" s="72">
        <v>4.45</v>
      </c>
      <c r="AX80" s="38"/>
      <c r="AY80" s="38"/>
      <c r="AZ80" s="56"/>
      <c r="BA80" s="57">
        <v>600</v>
      </c>
      <c r="BB80" s="48">
        <f t="shared" si="31"/>
        <v>1787.4857142857143</v>
      </c>
      <c r="BC80" s="48">
        <f t="shared" si="32"/>
        <v>2670</v>
      </c>
      <c r="BD80" s="56"/>
      <c r="BE80" s="58" t="str">
        <f t="shared" si="26"/>
        <v/>
      </c>
      <c r="BF80" s="38"/>
      <c r="BG80" s="38"/>
      <c r="BH80" s="35" t="s">
        <v>75</v>
      </c>
      <c r="BI80" s="33" t="s">
        <v>76</v>
      </c>
      <c r="BJ80" s="114"/>
    </row>
    <row r="81" spans="1:62" ht="25" customHeight="1" x14ac:dyDescent="0.35">
      <c r="A81" s="65"/>
      <c r="B81" s="115"/>
      <c r="C81" s="38"/>
      <c r="D81" s="34" t="s">
        <v>62</v>
      </c>
      <c r="E81" s="33" t="s">
        <v>63</v>
      </c>
      <c r="F81" s="33" t="s">
        <v>64</v>
      </c>
      <c r="G81" s="117"/>
      <c r="H81" s="36" t="s">
        <v>308</v>
      </c>
      <c r="I81" s="36" t="s">
        <v>308</v>
      </c>
      <c r="J81" s="117"/>
      <c r="K81" s="117"/>
      <c r="L81" s="37" t="s">
        <v>309</v>
      </c>
      <c r="M81" s="118"/>
      <c r="N81" s="38"/>
      <c r="O81" s="38"/>
      <c r="P81" s="39" t="s">
        <v>312</v>
      </c>
      <c r="Q81" s="38"/>
      <c r="R81" s="33" t="s">
        <v>71</v>
      </c>
      <c r="S81" s="41">
        <v>2.9</v>
      </c>
      <c r="T81" s="33" t="s">
        <v>72</v>
      </c>
      <c r="U81" s="117"/>
      <c r="V81" s="119"/>
      <c r="W81" s="119"/>
      <c r="X81" s="119"/>
      <c r="Y81" s="42">
        <v>10</v>
      </c>
      <c r="Z81" s="42">
        <v>10</v>
      </c>
      <c r="AA81" s="42">
        <v>16</v>
      </c>
      <c r="AB81" s="43">
        <v>6</v>
      </c>
      <c r="AC81" s="44">
        <v>1</v>
      </c>
      <c r="AD81" s="45">
        <f t="shared" si="27"/>
        <v>1.6000000000000001E-3</v>
      </c>
      <c r="AE81" s="43">
        <v>63</v>
      </c>
      <c r="AF81" s="46">
        <f t="shared" si="28"/>
        <v>39375</v>
      </c>
      <c r="AG81" s="47">
        <v>2250</v>
      </c>
      <c r="AH81" s="48">
        <f t="shared" si="29"/>
        <v>5.7142857142857141E-2</v>
      </c>
      <c r="AI81" s="62" t="s">
        <v>85</v>
      </c>
      <c r="AJ81" s="50">
        <v>0.6</v>
      </c>
      <c r="AK81" s="48">
        <f t="shared" si="20"/>
        <v>1.74</v>
      </c>
      <c r="AL81" s="48">
        <f t="shared" si="30"/>
        <v>4.6971428571428566</v>
      </c>
      <c r="AM81" s="51">
        <v>0</v>
      </c>
      <c r="AN81" s="48">
        <f t="shared" si="21"/>
        <v>0</v>
      </c>
      <c r="AO81" s="84">
        <v>0.06</v>
      </c>
      <c r="AP81" s="48">
        <f t="shared" si="22"/>
        <v>0.39599999999999996</v>
      </c>
      <c r="AQ81" s="52">
        <v>0</v>
      </c>
      <c r="AR81" s="51">
        <v>0</v>
      </c>
      <c r="AS81" s="48">
        <f t="shared" si="35"/>
        <v>0</v>
      </c>
      <c r="AT81" s="48">
        <f t="shared" si="23"/>
        <v>0.39599999999999996</v>
      </c>
      <c r="AU81" s="48">
        <f t="shared" si="24"/>
        <v>5.0931428571428565</v>
      </c>
      <c r="AV81" s="53">
        <f t="shared" si="25"/>
        <v>0.22831168831168835</v>
      </c>
      <c r="AW81" s="72">
        <v>6.6</v>
      </c>
      <c r="AX81" s="38"/>
      <c r="AY81" s="38"/>
      <c r="AZ81" s="56"/>
      <c r="BA81" s="57">
        <v>600</v>
      </c>
      <c r="BB81" s="48">
        <f t="shared" si="31"/>
        <v>3055.8857142857141</v>
      </c>
      <c r="BC81" s="48">
        <f t="shared" si="32"/>
        <v>3960</v>
      </c>
      <c r="BD81" s="56"/>
      <c r="BE81" s="58" t="str">
        <f t="shared" si="26"/>
        <v/>
      </c>
      <c r="BF81" s="38"/>
      <c r="BG81" s="38"/>
      <c r="BH81" s="35" t="s">
        <v>75</v>
      </c>
      <c r="BI81" s="33" t="s">
        <v>76</v>
      </c>
      <c r="BJ81" s="114"/>
    </row>
    <row r="82" spans="1:62" ht="25" customHeight="1" x14ac:dyDescent="0.35">
      <c r="A82" s="65"/>
      <c r="B82" s="115"/>
      <c r="C82" s="38"/>
      <c r="D82" s="34" t="s">
        <v>62</v>
      </c>
      <c r="E82" s="33" t="s">
        <v>63</v>
      </c>
      <c r="F82" s="33" t="s">
        <v>64</v>
      </c>
      <c r="G82" s="117"/>
      <c r="H82" s="36" t="s">
        <v>92</v>
      </c>
      <c r="I82" s="36" t="s">
        <v>92</v>
      </c>
      <c r="J82" s="117"/>
      <c r="K82" s="117"/>
      <c r="L82" s="37" t="s">
        <v>311</v>
      </c>
      <c r="M82" s="118"/>
      <c r="N82" s="38"/>
      <c r="O82" s="38"/>
      <c r="P82" s="39" t="s">
        <v>345</v>
      </c>
      <c r="Q82" s="38"/>
      <c r="R82" s="33" t="s">
        <v>71</v>
      </c>
      <c r="S82" s="41">
        <v>3.1</v>
      </c>
      <c r="T82" s="33" t="s">
        <v>72</v>
      </c>
      <c r="U82" s="117"/>
      <c r="V82" s="119"/>
      <c r="W82" s="119"/>
      <c r="X82" s="119"/>
      <c r="Y82" s="42">
        <v>23</v>
      </c>
      <c r="Z82" s="42">
        <v>13</v>
      </c>
      <c r="AA82" s="42">
        <v>4</v>
      </c>
      <c r="AB82" s="43">
        <v>6</v>
      </c>
      <c r="AC82" s="44">
        <v>1</v>
      </c>
      <c r="AD82" s="45">
        <f t="shared" si="27"/>
        <v>1.196E-3</v>
      </c>
      <c r="AE82" s="43">
        <v>63</v>
      </c>
      <c r="AF82" s="46">
        <f t="shared" si="28"/>
        <v>52675.585284280933</v>
      </c>
      <c r="AG82" s="47">
        <v>2250</v>
      </c>
      <c r="AH82" s="48">
        <f t="shared" si="29"/>
        <v>4.2714285714285719E-2</v>
      </c>
      <c r="AI82" s="60" t="s">
        <v>81</v>
      </c>
      <c r="AJ82" s="50">
        <v>0.41299999999999998</v>
      </c>
      <c r="AK82" s="48">
        <f t="shared" si="20"/>
        <v>1.2803</v>
      </c>
      <c r="AL82" s="48">
        <f t="shared" si="30"/>
        <v>4.4230142857142862</v>
      </c>
      <c r="AM82" s="51">
        <v>0</v>
      </c>
      <c r="AN82" s="48">
        <f t="shared" si="21"/>
        <v>0</v>
      </c>
      <c r="AO82" s="84">
        <v>0.06</v>
      </c>
      <c r="AP82" s="48">
        <f t="shared" si="22"/>
        <v>0.42</v>
      </c>
      <c r="AQ82" s="52">
        <v>0</v>
      </c>
      <c r="AR82" s="51">
        <v>0</v>
      </c>
      <c r="AS82" s="48">
        <f t="shared" si="35"/>
        <v>0</v>
      </c>
      <c r="AT82" s="48">
        <f t="shared" si="23"/>
        <v>0.42</v>
      </c>
      <c r="AU82" s="48">
        <f t="shared" si="24"/>
        <v>4.8430142857142862</v>
      </c>
      <c r="AV82" s="53">
        <f t="shared" si="25"/>
        <v>0.30814081632653056</v>
      </c>
      <c r="AW82" s="72">
        <v>7</v>
      </c>
      <c r="AX82" s="38"/>
      <c r="AY82" s="38"/>
      <c r="AZ82" s="56"/>
      <c r="BA82" s="57">
        <v>600</v>
      </c>
      <c r="BB82" s="48">
        <f t="shared" si="31"/>
        <v>2905.8085714285717</v>
      </c>
      <c r="BC82" s="48">
        <f t="shared" si="32"/>
        <v>4200</v>
      </c>
      <c r="BD82" s="56"/>
      <c r="BE82" s="58" t="str">
        <f t="shared" si="26"/>
        <v/>
      </c>
      <c r="BF82" s="38"/>
      <c r="BG82" s="38"/>
      <c r="BH82" s="35" t="s">
        <v>75</v>
      </c>
      <c r="BI82" s="33" t="s">
        <v>76</v>
      </c>
      <c r="BJ82" s="114"/>
    </row>
    <row r="83" spans="1:62" ht="25" customHeight="1" x14ac:dyDescent="0.35">
      <c r="A83" s="65"/>
      <c r="B83" s="115"/>
      <c r="C83" s="38"/>
      <c r="D83" s="34" t="s">
        <v>205</v>
      </c>
      <c r="E83" s="33" t="s">
        <v>206</v>
      </c>
      <c r="F83" s="33" t="s">
        <v>64</v>
      </c>
      <c r="G83" s="116" t="s">
        <v>313</v>
      </c>
      <c r="H83" s="35" t="s">
        <v>96</v>
      </c>
      <c r="I83" s="35" t="s">
        <v>97</v>
      </c>
      <c r="J83" s="116" t="s">
        <v>98</v>
      </c>
      <c r="K83" s="116" t="s">
        <v>98</v>
      </c>
      <c r="L83" s="35" t="s">
        <v>314</v>
      </c>
      <c r="M83" s="116" t="s">
        <v>315</v>
      </c>
      <c r="N83" s="38"/>
      <c r="O83" s="38"/>
      <c r="P83" s="91" t="s">
        <v>316</v>
      </c>
      <c r="Q83" s="38"/>
      <c r="R83" s="33" t="s">
        <v>71</v>
      </c>
      <c r="S83" s="66">
        <v>2.14</v>
      </c>
      <c r="T83" s="33" t="s">
        <v>72</v>
      </c>
      <c r="U83" s="117" t="s">
        <v>317</v>
      </c>
      <c r="V83" s="118">
        <v>45</v>
      </c>
      <c r="W83" s="118">
        <v>35</v>
      </c>
      <c r="X83" s="118">
        <v>38</v>
      </c>
      <c r="Y83" s="69">
        <v>20.3</v>
      </c>
      <c r="Z83" s="69">
        <v>9.4</v>
      </c>
      <c r="AA83" s="69">
        <v>23.5</v>
      </c>
      <c r="AB83" s="43">
        <v>6</v>
      </c>
      <c r="AC83" s="70">
        <v>2</v>
      </c>
      <c r="AD83" s="45">
        <f t="shared" si="27"/>
        <v>4.4842700000000003E-3</v>
      </c>
      <c r="AE83" s="43">
        <v>63</v>
      </c>
      <c r="AF83" s="46">
        <f t="shared" si="28"/>
        <v>28098.218885125112</v>
      </c>
      <c r="AG83" s="47">
        <v>2250</v>
      </c>
      <c r="AH83" s="48">
        <f t="shared" si="29"/>
        <v>8.0076250000000002E-2</v>
      </c>
      <c r="AI83" s="71" t="s">
        <v>103</v>
      </c>
      <c r="AJ83" s="50">
        <v>0.318</v>
      </c>
      <c r="AK83" s="48">
        <f t="shared" si="20"/>
        <v>0.68052000000000001</v>
      </c>
      <c r="AL83" s="48">
        <f t="shared" si="30"/>
        <v>2.90059625</v>
      </c>
      <c r="AM83" s="51">
        <v>0</v>
      </c>
      <c r="AN83" s="48">
        <f t="shared" si="21"/>
        <v>0</v>
      </c>
      <c r="AO83" s="84">
        <v>0.05</v>
      </c>
      <c r="AP83" s="48">
        <f t="shared" si="22"/>
        <v>0.25</v>
      </c>
      <c r="AQ83" s="52">
        <v>0</v>
      </c>
      <c r="AR83" s="51">
        <v>0</v>
      </c>
      <c r="AS83" s="48">
        <f t="shared" ref="AS83:AS92" si="36">IF(ISERROR(AW83*AR83),"",AW83*AR83)</f>
        <v>0</v>
      </c>
      <c r="AT83" s="48">
        <f t="shared" si="23"/>
        <v>0.25</v>
      </c>
      <c r="AU83" s="48">
        <f t="shared" si="24"/>
        <v>3.15059625</v>
      </c>
      <c r="AV83" s="53">
        <f t="shared" si="25"/>
        <v>0.36988074999999998</v>
      </c>
      <c r="AW83" s="72">
        <v>5</v>
      </c>
      <c r="AX83" s="38"/>
      <c r="AY83" s="38"/>
      <c r="AZ83" s="56"/>
      <c r="BA83" s="34">
        <v>1000</v>
      </c>
      <c r="BB83" s="48">
        <f t="shared" si="31"/>
        <v>3150.5962500000001</v>
      </c>
      <c r="BC83" s="48">
        <f t="shared" si="32"/>
        <v>5000</v>
      </c>
      <c r="BD83" s="56"/>
      <c r="BE83" s="58">
        <f t="shared" si="26"/>
        <v>29.925000000000001</v>
      </c>
      <c r="BF83" s="38"/>
      <c r="BG83" s="38"/>
      <c r="BH83" s="35" t="s">
        <v>75</v>
      </c>
      <c r="BI83" s="33" t="s">
        <v>76</v>
      </c>
      <c r="BJ83" s="114" t="s">
        <v>189</v>
      </c>
    </row>
    <row r="84" spans="1:62" ht="25" customHeight="1" x14ac:dyDescent="0.35">
      <c r="A84" s="65"/>
      <c r="B84" s="115"/>
      <c r="C84" s="38"/>
      <c r="D84" s="34" t="s">
        <v>205</v>
      </c>
      <c r="E84" s="33" t="s">
        <v>206</v>
      </c>
      <c r="F84" s="33" t="s">
        <v>64</v>
      </c>
      <c r="G84" s="116"/>
      <c r="H84" s="35" t="s">
        <v>104</v>
      </c>
      <c r="I84" s="35" t="s">
        <v>105</v>
      </c>
      <c r="J84" s="116"/>
      <c r="K84" s="116"/>
      <c r="L84" s="35" t="s">
        <v>318</v>
      </c>
      <c r="M84" s="116"/>
      <c r="N84" s="38"/>
      <c r="O84" s="38"/>
      <c r="P84" s="91" t="s">
        <v>319</v>
      </c>
      <c r="Q84" s="38"/>
      <c r="R84" s="33" t="s">
        <v>71</v>
      </c>
      <c r="S84" s="66">
        <v>1.58</v>
      </c>
      <c r="T84" s="33" t="s">
        <v>72</v>
      </c>
      <c r="U84" s="117"/>
      <c r="V84" s="118"/>
      <c r="W84" s="118"/>
      <c r="X84" s="118"/>
      <c r="Y84" s="69">
        <v>12.9</v>
      </c>
      <c r="Z84" s="69">
        <v>8.6999999999999993</v>
      </c>
      <c r="AA84" s="69">
        <v>12.9</v>
      </c>
      <c r="AB84" s="43">
        <v>6</v>
      </c>
      <c r="AC84" s="70">
        <v>1</v>
      </c>
      <c r="AD84" s="45">
        <f t="shared" si="27"/>
        <v>1.4477669999999998E-3</v>
      </c>
      <c r="AE84" s="43">
        <v>63</v>
      </c>
      <c r="AF84" s="46">
        <f t="shared" si="28"/>
        <v>43515.289407756922</v>
      </c>
      <c r="AG84" s="47">
        <v>2250</v>
      </c>
      <c r="AH84" s="48">
        <f t="shared" si="29"/>
        <v>5.1705964285714272E-2</v>
      </c>
      <c r="AI84" s="71" t="s">
        <v>108</v>
      </c>
      <c r="AJ84" s="50">
        <v>0.36</v>
      </c>
      <c r="AK84" s="48">
        <f t="shared" si="20"/>
        <v>0.56879999999999997</v>
      </c>
      <c r="AL84" s="48">
        <f t="shared" si="30"/>
        <v>2.2005059642857141</v>
      </c>
      <c r="AM84" s="51">
        <v>0</v>
      </c>
      <c r="AN84" s="48">
        <f t="shared" si="21"/>
        <v>0</v>
      </c>
      <c r="AO84" s="84">
        <v>0.05</v>
      </c>
      <c r="AP84" s="48">
        <f t="shared" si="22"/>
        <v>0.17500000000000002</v>
      </c>
      <c r="AQ84" s="52">
        <v>0</v>
      </c>
      <c r="AR84" s="51">
        <v>0</v>
      </c>
      <c r="AS84" s="48">
        <f t="shared" si="36"/>
        <v>0</v>
      </c>
      <c r="AT84" s="48">
        <f t="shared" si="23"/>
        <v>0.17500000000000002</v>
      </c>
      <c r="AU84" s="48">
        <f t="shared" si="24"/>
        <v>2.3755059642857139</v>
      </c>
      <c r="AV84" s="53">
        <f t="shared" si="25"/>
        <v>0.32128401020408176</v>
      </c>
      <c r="AW84" s="72">
        <v>3.5</v>
      </c>
      <c r="AX84" s="38"/>
      <c r="AY84" s="38"/>
      <c r="AZ84" s="56"/>
      <c r="BA84" s="34">
        <v>500</v>
      </c>
      <c r="BB84" s="48">
        <f t="shared" si="31"/>
        <v>1187.752982142857</v>
      </c>
      <c r="BC84" s="48">
        <f t="shared" si="32"/>
        <v>1750</v>
      </c>
      <c r="BD84" s="56"/>
      <c r="BE84" s="58" t="str">
        <f t="shared" si="26"/>
        <v/>
      </c>
      <c r="BF84" s="38"/>
      <c r="BG84" s="38"/>
      <c r="BH84" s="35" t="s">
        <v>75</v>
      </c>
      <c r="BI84" s="33" t="s">
        <v>76</v>
      </c>
      <c r="BJ84" s="114"/>
    </row>
    <row r="85" spans="1:62" ht="25" customHeight="1" x14ac:dyDescent="0.35">
      <c r="A85" s="65"/>
      <c r="B85" s="115"/>
      <c r="C85" s="38"/>
      <c r="D85" s="34" t="s">
        <v>205</v>
      </c>
      <c r="E85" s="33" t="s">
        <v>206</v>
      </c>
      <c r="F85" s="33" t="s">
        <v>64</v>
      </c>
      <c r="G85" s="116"/>
      <c r="H85" s="35" t="s">
        <v>109</v>
      </c>
      <c r="I85" s="35" t="s">
        <v>110</v>
      </c>
      <c r="J85" s="116"/>
      <c r="K85" s="116"/>
      <c r="L85" s="35" t="s">
        <v>320</v>
      </c>
      <c r="M85" s="116"/>
      <c r="N85" s="38"/>
      <c r="O85" s="38"/>
      <c r="P85" s="91" t="s">
        <v>321</v>
      </c>
      <c r="Q85" s="38"/>
      <c r="R85" s="33" t="s">
        <v>71</v>
      </c>
      <c r="S85" s="66">
        <v>1.5</v>
      </c>
      <c r="T85" s="33" t="s">
        <v>72</v>
      </c>
      <c r="U85" s="117"/>
      <c r="V85" s="118"/>
      <c r="W85" s="118"/>
      <c r="X85" s="118"/>
      <c r="Y85" s="69">
        <v>10.1</v>
      </c>
      <c r="Z85" s="69">
        <v>9.4</v>
      </c>
      <c r="AA85" s="69">
        <v>12.9</v>
      </c>
      <c r="AB85" s="43">
        <v>6</v>
      </c>
      <c r="AC85" s="70">
        <v>1</v>
      </c>
      <c r="AD85" s="45">
        <f t="shared" si="27"/>
        <v>1.2247260000000002E-3</v>
      </c>
      <c r="AE85" s="43">
        <v>63</v>
      </c>
      <c r="AF85" s="46">
        <f t="shared" si="28"/>
        <v>51440.077209106355</v>
      </c>
      <c r="AG85" s="47">
        <v>2250</v>
      </c>
      <c r="AH85" s="48">
        <f t="shared" si="29"/>
        <v>4.3740214285714292E-2</v>
      </c>
      <c r="AI85" s="71" t="s">
        <v>108</v>
      </c>
      <c r="AJ85" s="50">
        <v>0.36</v>
      </c>
      <c r="AK85" s="48">
        <f t="shared" si="20"/>
        <v>0.54</v>
      </c>
      <c r="AL85" s="48">
        <f t="shared" si="30"/>
        <v>2.0837402142857142</v>
      </c>
      <c r="AM85" s="51">
        <v>0</v>
      </c>
      <c r="AN85" s="48">
        <f t="shared" si="21"/>
        <v>0</v>
      </c>
      <c r="AO85" s="84">
        <v>0.05</v>
      </c>
      <c r="AP85" s="48">
        <f t="shared" si="22"/>
        <v>0.17500000000000002</v>
      </c>
      <c r="AQ85" s="52">
        <v>0</v>
      </c>
      <c r="AR85" s="51">
        <v>0</v>
      </c>
      <c r="AS85" s="48">
        <f t="shared" si="36"/>
        <v>0</v>
      </c>
      <c r="AT85" s="48">
        <f t="shared" si="23"/>
        <v>0.17500000000000002</v>
      </c>
      <c r="AU85" s="48">
        <f t="shared" si="24"/>
        <v>2.258740214285714</v>
      </c>
      <c r="AV85" s="53">
        <f t="shared" si="25"/>
        <v>0.35464565306122459</v>
      </c>
      <c r="AW85" s="72">
        <v>3.5</v>
      </c>
      <c r="AX85" s="38"/>
      <c r="AY85" s="38"/>
      <c r="AZ85" s="56"/>
      <c r="BA85" s="34">
        <v>500</v>
      </c>
      <c r="BB85" s="48">
        <f t="shared" si="31"/>
        <v>1129.370107142857</v>
      </c>
      <c r="BC85" s="48">
        <f t="shared" si="32"/>
        <v>1750</v>
      </c>
      <c r="BD85" s="56"/>
      <c r="BE85" s="58" t="str">
        <f t="shared" si="26"/>
        <v/>
      </c>
      <c r="BF85" s="38"/>
      <c r="BG85" s="38"/>
      <c r="BH85" s="35" t="s">
        <v>75</v>
      </c>
      <c r="BI85" s="33" t="s">
        <v>76</v>
      </c>
      <c r="BJ85" s="114"/>
    </row>
    <row r="86" spans="1:62" ht="25" customHeight="1" x14ac:dyDescent="0.35">
      <c r="A86" s="65"/>
      <c r="B86" s="115"/>
      <c r="C86" s="38"/>
      <c r="D86" s="34" t="s">
        <v>205</v>
      </c>
      <c r="E86" s="33" t="s">
        <v>206</v>
      </c>
      <c r="F86" s="33" t="s">
        <v>64</v>
      </c>
      <c r="G86" s="116"/>
      <c r="H86" s="35" t="s">
        <v>113</v>
      </c>
      <c r="I86" s="35" t="s">
        <v>114</v>
      </c>
      <c r="J86" s="116"/>
      <c r="K86" s="116"/>
      <c r="L86" s="35" t="s">
        <v>322</v>
      </c>
      <c r="M86" s="116"/>
      <c r="N86" s="38"/>
      <c r="O86" s="38"/>
      <c r="P86" s="91" t="s">
        <v>323</v>
      </c>
      <c r="Q86" s="38"/>
      <c r="R86" s="33" t="s">
        <v>71</v>
      </c>
      <c r="S86" s="66">
        <v>1.4</v>
      </c>
      <c r="T86" s="33" t="s">
        <v>72</v>
      </c>
      <c r="U86" s="117"/>
      <c r="V86" s="118"/>
      <c r="W86" s="118"/>
      <c r="X86" s="118"/>
      <c r="Y86" s="69">
        <v>15.7</v>
      </c>
      <c r="Z86" s="69">
        <v>4.8</v>
      </c>
      <c r="AA86" s="69">
        <v>12.2</v>
      </c>
      <c r="AB86" s="43">
        <v>6</v>
      </c>
      <c r="AC86" s="70">
        <v>1</v>
      </c>
      <c r="AD86" s="45">
        <f t="shared" si="27"/>
        <v>9.1939199999999989E-4</v>
      </c>
      <c r="AE86" s="43">
        <v>63</v>
      </c>
      <c r="AF86" s="46">
        <f t="shared" si="28"/>
        <v>68523.545995614506</v>
      </c>
      <c r="AG86" s="47">
        <v>2250</v>
      </c>
      <c r="AH86" s="48">
        <f t="shared" si="29"/>
        <v>3.2835428571428564E-2</v>
      </c>
      <c r="AI86" s="71" t="s">
        <v>108</v>
      </c>
      <c r="AJ86" s="50">
        <v>0.36</v>
      </c>
      <c r="AK86" s="48">
        <f t="shared" si="20"/>
        <v>0.504</v>
      </c>
      <c r="AL86" s="48">
        <f t="shared" si="30"/>
        <v>1.9368354285714284</v>
      </c>
      <c r="AM86" s="51">
        <v>0</v>
      </c>
      <c r="AN86" s="48">
        <f t="shared" si="21"/>
        <v>0</v>
      </c>
      <c r="AO86" s="84">
        <v>0.05</v>
      </c>
      <c r="AP86" s="48">
        <f t="shared" si="22"/>
        <v>0.16750000000000001</v>
      </c>
      <c r="AQ86" s="52">
        <v>0</v>
      </c>
      <c r="AR86" s="51">
        <v>0</v>
      </c>
      <c r="AS86" s="48">
        <f t="shared" si="36"/>
        <v>0</v>
      </c>
      <c r="AT86" s="48">
        <f t="shared" si="23"/>
        <v>0.16750000000000001</v>
      </c>
      <c r="AU86" s="48">
        <f t="shared" si="24"/>
        <v>2.1043354285714284</v>
      </c>
      <c r="AV86" s="53">
        <f t="shared" si="25"/>
        <v>0.37184017057569302</v>
      </c>
      <c r="AW86" s="72">
        <v>3.35</v>
      </c>
      <c r="AX86" s="38"/>
      <c r="AY86" s="38"/>
      <c r="AZ86" s="56"/>
      <c r="BA86" s="34">
        <v>500</v>
      </c>
      <c r="BB86" s="48">
        <f t="shared" si="31"/>
        <v>1052.1677142857143</v>
      </c>
      <c r="BC86" s="48">
        <f t="shared" si="32"/>
        <v>1675</v>
      </c>
      <c r="BD86" s="56"/>
      <c r="BE86" s="58" t="str">
        <f t="shared" si="26"/>
        <v/>
      </c>
      <c r="BF86" s="38"/>
      <c r="BG86" s="38"/>
      <c r="BH86" s="35" t="s">
        <v>75</v>
      </c>
      <c r="BI86" s="33" t="s">
        <v>76</v>
      </c>
      <c r="BJ86" s="114"/>
    </row>
    <row r="87" spans="1:62" ht="25" customHeight="1" x14ac:dyDescent="0.35">
      <c r="A87" s="65"/>
      <c r="B87" s="115"/>
      <c r="C87" s="38"/>
      <c r="D87" s="34" t="s">
        <v>205</v>
      </c>
      <c r="E87" s="33" t="s">
        <v>206</v>
      </c>
      <c r="F87" s="33" t="s">
        <v>64</v>
      </c>
      <c r="G87" s="116"/>
      <c r="H87" s="35" t="s">
        <v>117</v>
      </c>
      <c r="I87" s="35" t="s">
        <v>118</v>
      </c>
      <c r="J87" s="116"/>
      <c r="K87" s="116"/>
      <c r="L87" s="35" t="s">
        <v>324</v>
      </c>
      <c r="M87" s="116"/>
      <c r="N87" s="38"/>
      <c r="O87" s="38"/>
      <c r="P87" s="91" t="s">
        <v>325</v>
      </c>
      <c r="Q87" s="38"/>
      <c r="R87" s="33" t="s">
        <v>71</v>
      </c>
      <c r="S87" s="66">
        <v>2.2200000000000002</v>
      </c>
      <c r="T87" s="33" t="s">
        <v>72</v>
      </c>
      <c r="U87" s="117"/>
      <c r="V87" s="118"/>
      <c r="W87" s="118"/>
      <c r="X87" s="118"/>
      <c r="Y87" s="69">
        <v>12.2</v>
      </c>
      <c r="Z87" s="69">
        <v>10.6</v>
      </c>
      <c r="AA87" s="69">
        <v>13.7</v>
      </c>
      <c r="AB87" s="43">
        <v>6</v>
      </c>
      <c r="AC87" s="70">
        <v>1</v>
      </c>
      <c r="AD87" s="45">
        <f t="shared" si="27"/>
        <v>1.7716839999999997E-3</v>
      </c>
      <c r="AE87" s="43">
        <v>63</v>
      </c>
      <c r="AF87" s="46">
        <f t="shared" si="28"/>
        <v>35559.38869459791</v>
      </c>
      <c r="AG87" s="47">
        <v>2250</v>
      </c>
      <c r="AH87" s="48">
        <f t="shared" si="29"/>
        <v>6.3274428571428565E-2</v>
      </c>
      <c r="AI87" s="71" t="s">
        <v>108</v>
      </c>
      <c r="AJ87" s="50">
        <v>0.36</v>
      </c>
      <c r="AK87" s="48">
        <f t="shared" si="20"/>
        <v>0.79920000000000002</v>
      </c>
      <c r="AL87" s="48">
        <f t="shared" si="30"/>
        <v>3.0824744285714285</v>
      </c>
      <c r="AM87" s="51">
        <v>0</v>
      </c>
      <c r="AN87" s="48">
        <f t="shared" si="21"/>
        <v>0</v>
      </c>
      <c r="AO87" s="84">
        <v>0.05</v>
      </c>
      <c r="AP87" s="48">
        <f t="shared" si="22"/>
        <v>0.26250000000000001</v>
      </c>
      <c r="AQ87" s="52">
        <v>0</v>
      </c>
      <c r="AR87" s="51">
        <v>0</v>
      </c>
      <c r="AS87" s="48">
        <f t="shared" si="36"/>
        <v>0</v>
      </c>
      <c r="AT87" s="48">
        <f t="shared" si="23"/>
        <v>0.26250000000000001</v>
      </c>
      <c r="AU87" s="48">
        <f t="shared" si="24"/>
        <v>3.3449744285714287</v>
      </c>
      <c r="AV87" s="53">
        <f t="shared" si="25"/>
        <v>0.36286201360544218</v>
      </c>
      <c r="AW87" s="72">
        <v>5.25</v>
      </c>
      <c r="AX87" s="38"/>
      <c r="AY87" s="38"/>
      <c r="AZ87" s="56"/>
      <c r="BA87" s="34">
        <v>500</v>
      </c>
      <c r="BB87" s="48">
        <f t="shared" si="31"/>
        <v>1672.4872142857143</v>
      </c>
      <c r="BC87" s="48">
        <f t="shared" si="32"/>
        <v>2625</v>
      </c>
      <c r="BD87" s="56"/>
      <c r="BE87" s="58" t="str">
        <f t="shared" si="26"/>
        <v/>
      </c>
      <c r="BF87" s="38"/>
      <c r="BG87" s="38"/>
      <c r="BH87" s="35" t="s">
        <v>75</v>
      </c>
      <c r="BI87" s="33" t="s">
        <v>76</v>
      </c>
      <c r="BJ87" s="114"/>
    </row>
    <row r="88" spans="1:62" ht="25" customHeight="1" x14ac:dyDescent="0.35">
      <c r="A88" s="65"/>
      <c r="B88" s="115"/>
      <c r="C88" s="38"/>
      <c r="D88" s="34" t="s">
        <v>205</v>
      </c>
      <c r="E88" s="33" t="s">
        <v>206</v>
      </c>
      <c r="F88" s="33" t="s">
        <v>64</v>
      </c>
      <c r="G88" s="116"/>
      <c r="H88" s="76" t="s">
        <v>121</v>
      </c>
      <c r="I88" s="76" t="s">
        <v>122</v>
      </c>
      <c r="J88" s="116"/>
      <c r="K88" s="116"/>
      <c r="L88" s="35" t="s">
        <v>123</v>
      </c>
      <c r="M88" s="116"/>
      <c r="N88" s="38"/>
      <c r="O88" s="38"/>
      <c r="P88" s="91" t="s">
        <v>326</v>
      </c>
      <c r="Q88" s="38"/>
      <c r="R88" s="33" t="s">
        <v>71</v>
      </c>
      <c r="S88" s="66">
        <v>2.4</v>
      </c>
      <c r="T88" s="33" t="s">
        <v>72</v>
      </c>
      <c r="U88" s="117"/>
      <c r="V88" s="118"/>
      <c r="W88" s="118"/>
      <c r="X88" s="118"/>
      <c r="Y88" s="69">
        <v>26.1</v>
      </c>
      <c r="Z88" s="69">
        <v>4.5</v>
      </c>
      <c r="AA88" s="69">
        <v>16</v>
      </c>
      <c r="AB88" s="43">
        <v>6</v>
      </c>
      <c r="AC88" s="70">
        <v>1</v>
      </c>
      <c r="AD88" s="45">
        <f t="shared" si="27"/>
        <v>1.8792000000000001E-3</v>
      </c>
      <c r="AE88" s="43">
        <v>63</v>
      </c>
      <c r="AF88" s="46">
        <f t="shared" si="28"/>
        <v>33524.904214559385</v>
      </c>
      <c r="AG88" s="47">
        <v>2250</v>
      </c>
      <c r="AH88" s="48">
        <f t="shared" si="29"/>
        <v>6.7114285714285724E-2</v>
      </c>
      <c r="AI88" s="71" t="s">
        <v>108</v>
      </c>
      <c r="AJ88" s="50">
        <v>0.36</v>
      </c>
      <c r="AK88" s="48">
        <f t="shared" si="20"/>
        <v>0.86399999999999999</v>
      </c>
      <c r="AL88" s="48">
        <f t="shared" si="30"/>
        <v>3.3311142857142855</v>
      </c>
      <c r="AM88" s="51">
        <v>0</v>
      </c>
      <c r="AN88" s="48">
        <f t="shared" si="21"/>
        <v>0</v>
      </c>
      <c r="AO88" s="84">
        <v>0.05</v>
      </c>
      <c r="AP88" s="48">
        <f t="shared" si="22"/>
        <v>0.27500000000000002</v>
      </c>
      <c r="AQ88" s="52">
        <v>0</v>
      </c>
      <c r="AR88" s="51">
        <v>0</v>
      </c>
      <c r="AS88" s="48">
        <f t="shared" si="36"/>
        <v>0</v>
      </c>
      <c r="AT88" s="48">
        <f t="shared" si="23"/>
        <v>0.27500000000000002</v>
      </c>
      <c r="AU88" s="48">
        <f t="shared" si="24"/>
        <v>3.6061142857142854</v>
      </c>
      <c r="AV88" s="53">
        <f t="shared" si="25"/>
        <v>0.34434285714285723</v>
      </c>
      <c r="AW88" s="72">
        <v>5.5</v>
      </c>
      <c r="AX88" s="38"/>
      <c r="AY88" s="38"/>
      <c r="AZ88" s="56"/>
      <c r="BA88" s="34">
        <v>500</v>
      </c>
      <c r="BB88" s="48">
        <f t="shared" si="31"/>
        <v>1803.0571428571427</v>
      </c>
      <c r="BC88" s="48">
        <f t="shared" si="32"/>
        <v>2750</v>
      </c>
      <c r="BD88" s="56"/>
      <c r="BE88" s="58" t="str">
        <f t="shared" si="26"/>
        <v/>
      </c>
      <c r="BF88" s="38"/>
      <c r="BG88" s="38"/>
      <c r="BH88" s="35" t="s">
        <v>75</v>
      </c>
      <c r="BI88" s="33" t="s">
        <v>76</v>
      </c>
      <c r="BJ88" s="114"/>
    </row>
    <row r="89" spans="1:62" ht="25" customHeight="1" x14ac:dyDescent="0.35">
      <c r="A89" s="65"/>
      <c r="B89" s="115"/>
      <c r="C89" s="38"/>
      <c r="D89" s="34" t="s">
        <v>205</v>
      </c>
      <c r="E89" s="33" t="s">
        <v>206</v>
      </c>
      <c r="F89" s="33" t="s">
        <v>64</v>
      </c>
      <c r="G89" s="116"/>
      <c r="H89" s="35" t="s">
        <v>198</v>
      </c>
      <c r="I89" s="35" t="s">
        <v>199</v>
      </c>
      <c r="J89" s="116"/>
      <c r="K89" s="116"/>
      <c r="L89" s="35" t="s">
        <v>327</v>
      </c>
      <c r="M89" s="116"/>
      <c r="N89" s="38"/>
      <c r="O89" s="38"/>
      <c r="P89" s="91" t="s">
        <v>328</v>
      </c>
      <c r="Q89" s="38"/>
      <c r="R89" s="33" t="s">
        <v>71</v>
      </c>
      <c r="S89" s="66">
        <v>4.38</v>
      </c>
      <c r="T89" s="33" t="s">
        <v>72</v>
      </c>
      <c r="U89" s="117"/>
      <c r="V89" s="118"/>
      <c r="W89" s="118"/>
      <c r="X89" s="118"/>
      <c r="Y89" s="69">
        <v>21.5</v>
      </c>
      <c r="Z89" s="69">
        <v>21.5</v>
      </c>
      <c r="AA89" s="69">
        <v>21.2</v>
      </c>
      <c r="AB89" s="43">
        <v>6</v>
      </c>
      <c r="AC89" s="70">
        <v>1</v>
      </c>
      <c r="AD89" s="45">
        <f t="shared" si="27"/>
        <v>9.7996999999999997E-3</v>
      </c>
      <c r="AE89" s="43">
        <v>63</v>
      </c>
      <c r="AF89" s="46">
        <f t="shared" si="28"/>
        <v>6428.7682275988045</v>
      </c>
      <c r="AG89" s="47">
        <v>2250</v>
      </c>
      <c r="AH89" s="48">
        <f t="shared" si="29"/>
        <v>0.34998928571428567</v>
      </c>
      <c r="AI89" s="71" t="s">
        <v>108</v>
      </c>
      <c r="AJ89" s="50">
        <v>0.36</v>
      </c>
      <c r="AK89" s="48">
        <f t="shared" si="20"/>
        <v>1.5768</v>
      </c>
      <c r="AL89" s="48">
        <f t="shared" si="30"/>
        <v>6.3067892857142862</v>
      </c>
      <c r="AM89" s="51">
        <v>0</v>
      </c>
      <c r="AN89" s="48">
        <f t="shared" si="21"/>
        <v>0</v>
      </c>
      <c r="AO89" s="84">
        <v>0.05</v>
      </c>
      <c r="AP89" s="48">
        <f t="shared" si="22"/>
        <v>0.44750000000000001</v>
      </c>
      <c r="AQ89" s="52">
        <v>0</v>
      </c>
      <c r="AR89" s="51">
        <v>0</v>
      </c>
      <c r="AS89" s="48">
        <f t="shared" si="36"/>
        <v>0</v>
      </c>
      <c r="AT89" s="48">
        <f t="shared" si="23"/>
        <v>0.44750000000000001</v>
      </c>
      <c r="AU89" s="48">
        <f t="shared" si="24"/>
        <v>6.754289285714286</v>
      </c>
      <c r="AV89" s="53">
        <f t="shared" si="25"/>
        <v>0.24533080606544286</v>
      </c>
      <c r="AW89" s="72">
        <v>8.9499999999999993</v>
      </c>
      <c r="AX89" s="38"/>
      <c r="AY89" s="38"/>
      <c r="AZ89" s="56"/>
      <c r="BA89" s="34">
        <v>500</v>
      </c>
      <c r="BB89" s="48">
        <f t="shared" si="31"/>
        <v>3377.144642857143</v>
      </c>
      <c r="BC89" s="48">
        <f t="shared" si="32"/>
        <v>4475</v>
      </c>
      <c r="BD89" s="56"/>
      <c r="BE89" s="58" t="str">
        <f t="shared" si="26"/>
        <v/>
      </c>
      <c r="BF89" s="38"/>
      <c r="BG89" s="38"/>
      <c r="BH89" s="35" t="s">
        <v>75</v>
      </c>
      <c r="BI89" s="33" t="s">
        <v>76</v>
      </c>
      <c r="BJ89" s="114"/>
    </row>
    <row r="90" spans="1:62" ht="25" customHeight="1" x14ac:dyDescent="0.35">
      <c r="A90" s="65"/>
      <c r="B90" s="115"/>
      <c r="C90" s="38"/>
      <c r="D90" s="34" t="s">
        <v>205</v>
      </c>
      <c r="E90" s="33" t="s">
        <v>206</v>
      </c>
      <c r="F90" s="33" t="s">
        <v>64</v>
      </c>
      <c r="G90" s="116"/>
      <c r="H90" s="35" t="s">
        <v>125</v>
      </c>
      <c r="I90" s="35" t="s">
        <v>126</v>
      </c>
      <c r="J90" s="116"/>
      <c r="K90" s="116"/>
      <c r="L90" s="35" t="s">
        <v>202</v>
      </c>
      <c r="M90" s="116"/>
      <c r="N90" s="38"/>
      <c r="O90" s="38"/>
      <c r="P90" s="91" t="s">
        <v>329</v>
      </c>
      <c r="Q90" s="38"/>
      <c r="R90" s="33" t="s">
        <v>71</v>
      </c>
      <c r="S90" s="66">
        <v>8.08</v>
      </c>
      <c r="T90" s="33" t="s">
        <v>72</v>
      </c>
      <c r="U90" s="117"/>
      <c r="V90" s="118"/>
      <c r="W90" s="118"/>
      <c r="X90" s="118"/>
      <c r="Y90" s="69">
        <v>26.3</v>
      </c>
      <c r="Z90" s="69">
        <v>26.3</v>
      </c>
      <c r="AA90" s="69">
        <v>31.4</v>
      </c>
      <c r="AB90" s="43">
        <v>6</v>
      </c>
      <c r="AC90" s="70">
        <v>1</v>
      </c>
      <c r="AD90" s="45">
        <f t="shared" si="27"/>
        <v>2.1719066000000002E-2</v>
      </c>
      <c r="AE90" s="43">
        <v>63</v>
      </c>
      <c r="AF90" s="46">
        <f t="shared" si="28"/>
        <v>2900.6772206502801</v>
      </c>
      <c r="AG90" s="47">
        <v>2250</v>
      </c>
      <c r="AH90" s="48">
        <f t="shared" si="29"/>
        <v>0.77568092857142856</v>
      </c>
      <c r="AI90" s="71" t="s">
        <v>108</v>
      </c>
      <c r="AJ90" s="50">
        <v>0.36</v>
      </c>
      <c r="AK90" s="48">
        <f t="shared" si="20"/>
        <v>2.9087999999999998</v>
      </c>
      <c r="AL90" s="48">
        <f t="shared" si="30"/>
        <v>11.764480928571428</v>
      </c>
      <c r="AM90" s="51">
        <v>0</v>
      </c>
      <c r="AN90" s="48">
        <f t="shared" si="21"/>
        <v>0</v>
      </c>
      <c r="AO90" s="84">
        <v>0.05</v>
      </c>
      <c r="AP90" s="48">
        <f t="shared" si="22"/>
        <v>0.82500000000000007</v>
      </c>
      <c r="AQ90" s="52">
        <v>0</v>
      </c>
      <c r="AR90" s="51">
        <v>0</v>
      </c>
      <c r="AS90" s="48">
        <f t="shared" si="36"/>
        <v>0</v>
      </c>
      <c r="AT90" s="48">
        <f t="shared" si="23"/>
        <v>0.82500000000000007</v>
      </c>
      <c r="AU90" s="48">
        <f t="shared" si="24"/>
        <v>12.589480928571428</v>
      </c>
      <c r="AV90" s="53">
        <f t="shared" si="25"/>
        <v>0.2370011558441559</v>
      </c>
      <c r="AW90" s="72">
        <v>16.5</v>
      </c>
      <c r="AX90" s="38"/>
      <c r="AY90" s="38"/>
      <c r="AZ90" s="56"/>
      <c r="BA90" s="77">
        <v>500</v>
      </c>
      <c r="BB90" s="48">
        <f t="shared" si="31"/>
        <v>6294.7404642857136</v>
      </c>
      <c r="BC90" s="48">
        <f t="shared" si="32"/>
        <v>8250</v>
      </c>
      <c r="BD90" s="56"/>
      <c r="BE90" s="58" t="str">
        <f t="shared" si="26"/>
        <v/>
      </c>
      <c r="BF90" s="38"/>
      <c r="BG90" s="38"/>
      <c r="BH90" s="35" t="s">
        <v>75</v>
      </c>
      <c r="BI90" s="33" t="s">
        <v>76</v>
      </c>
      <c r="BJ90" s="114"/>
    </row>
    <row r="91" spans="1:62" ht="25" customHeight="1" x14ac:dyDescent="0.35">
      <c r="A91" s="65"/>
      <c r="B91" s="115"/>
      <c r="C91" s="38"/>
      <c r="D91" s="34" t="s">
        <v>205</v>
      </c>
      <c r="E91" s="33" t="s">
        <v>206</v>
      </c>
      <c r="F91" s="33" t="s">
        <v>64</v>
      </c>
      <c r="G91" s="116"/>
      <c r="H91" s="35" t="s">
        <v>129</v>
      </c>
      <c r="I91" s="35" t="s">
        <v>130</v>
      </c>
      <c r="J91" s="116"/>
      <c r="K91" s="116"/>
      <c r="L91" s="35" t="s">
        <v>224</v>
      </c>
      <c r="M91" s="116"/>
      <c r="N91" s="38"/>
      <c r="O91" s="38"/>
      <c r="P91" s="91" t="s">
        <v>330</v>
      </c>
      <c r="Q91" s="38"/>
      <c r="R91" s="33" t="s">
        <v>71</v>
      </c>
      <c r="S91" s="66">
        <v>4.43</v>
      </c>
      <c r="T91" s="33" t="s">
        <v>72</v>
      </c>
      <c r="U91" s="117"/>
      <c r="V91" s="118"/>
      <c r="W91" s="118"/>
      <c r="X91" s="118"/>
      <c r="Y91" s="69">
        <v>12.2</v>
      </c>
      <c r="Z91" s="69">
        <v>12.2</v>
      </c>
      <c r="AA91" s="69">
        <v>39.4</v>
      </c>
      <c r="AB91" s="43">
        <v>6</v>
      </c>
      <c r="AC91" s="70">
        <v>1</v>
      </c>
      <c r="AD91" s="45">
        <f t="shared" si="27"/>
        <v>5.8642959999999989E-3</v>
      </c>
      <c r="AE91" s="43">
        <v>63</v>
      </c>
      <c r="AF91" s="46">
        <f t="shared" si="28"/>
        <v>10742.97750318197</v>
      </c>
      <c r="AG91" s="47">
        <v>2250</v>
      </c>
      <c r="AH91" s="48">
        <f t="shared" si="29"/>
        <v>0.20943914285714282</v>
      </c>
      <c r="AI91" s="71" t="s">
        <v>108</v>
      </c>
      <c r="AJ91" s="50">
        <v>0.36</v>
      </c>
      <c r="AK91" s="48">
        <f t="shared" si="20"/>
        <v>1.5947999999999998</v>
      </c>
      <c r="AL91" s="48">
        <f t="shared" si="30"/>
        <v>6.2342391428571418</v>
      </c>
      <c r="AM91" s="51">
        <v>0</v>
      </c>
      <c r="AN91" s="48">
        <f t="shared" si="21"/>
        <v>0</v>
      </c>
      <c r="AO91" s="84">
        <v>0.05</v>
      </c>
      <c r="AP91" s="48">
        <f t="shared" si="22"/>
        <v>0.4375</v>
      </c>
      <c r="AQ91" s="52">
        <v>0</v>
      </c>
      <c r="AR91" s="51">
        <v>0</v>
      </c>
      <c r="AS91" s="48">
        <f t="shared" si="36"/>
        <v>0</v>
      </c>
      <c r="AT91" s="48">
        <f t="shared" si="23"/>
        <v>0.4375</v>
      </c>
      <c r="AU91" s="48">
        <f t="shared" si="24"/>
        <v>6.6717391428571418</v>
      </c>
      <c r="AV91" s="53">
        <f t="shared" si="25"/>
        <v>0.23751552653061236</v>
      </c>
      <c r="AW91" s="72">
        <v>8.75</v>
      </c>
      <c r="AX91" s="38"/>
      <c r="AY91" s="38"/>
      <c r="AZ91" s="56"/>
      <c r="BA91" s="77">
        <v>500</v>
      </c>
      <c r="BB91" s="48">
        <f t="shared" si="31"/>
        <v>3335.8695714285709</v>
      </c>
      <c r="BC91" s="48">
        <f t="shared" si="32"/>
        <v>4375</v>
      </c>
      <c r="BD91" s="56"/>
      <c r="BE91" s="58" t="str">
        <f t="shared" si="26"/>
        <v/>
      </c>
      <c r="BF91" s="38"/>
      <c r="BG91" s="38"/>
      <c r="BH91" s="35" t="s">
        <v>75</v>
      </c>
      <c r="BI91" s="33" t="s">
        <v>76</v>
      </c>
      <c r="BJ91" s="114"/>
    </row>
    <row r="92" spans="1:62" ht="25" customHeight="1" x14ac:dyDescent="0.35">
      <c r="A92" s="65"/>
      <c r="B92" s="115"/>
      <c r="C92" s="38"/>
      <c r="D92" s="34" t="s">
        <v>205</v>
      </c>
      <c r="E92" s="33" t="s">
        <v>206</v>
      </c>
      <c r="F92" s="33" t="s">
        <v>64</v>
      </c>
      <c r="G92" s="116"/>
      <c r="H92" s="35" t="s">
        <v>331</v>
      </c>
      <c r="I92" s="35" t="s">
        <v>332</v>
      </c>
      <c r="J92" s="116"/>
      <c r="K92" s="116"/>
      <c r="L92" s="35" t="s">
        <v>172</v>
      </c>
      <c r="M92" s="116"/>
      <c r="N92" s="38"/>
      <c r="O92" s="38"/>
      <c r="P92" s="91" t="s">
        <v>333</v>
      </c>
      <c r="Q92" s="38"/>
      <c r="R92" s="33" t="s">
        <v>71</v>
      </c>
      <c r="S92" s="66">
        <v>2.2599999999999998</v>
      </c>
      <c r="T92" s="33" t="s">
        <v>72</v>
      </c>
      <c r="U92" s="117"/>
      <c r="V92" s="118"/>
      <c r="W92" s="118"/>
      <c r="X92" s="118"/>
      <c r="Y92" s="69">
        <v>17</v>
      </c>
      <c r="Z92" s="69">
        <v>9.8000000000000007</v>
      </c>
      <c r="AA92" s="69">
        <v>12</v>
      </c>
      <c r="AB92" s="43">
        <v>6</v>
      </c>
      <c r="AC92" s="70">
        <v>1</v>
      </c>
      <c r="AD92" s="45">
        <f t="shared" si="27"/>
        <v>1.9992000000000005E-3</v>
      </c>
      <c r="AE92" s="43">
        <v>63</v>
      </c>
      <c r="AF92" s="46">
        <f t="shared" si="28"/>
        <v>31512.605042016799</v>
      </c>
      <c r="AG92" s="47">
        <v>2250</v>
      </c>
      <c r="AH92" s="48">
        <f t="shared" si="29"/>
        <v>7.1400000000000019E-2</v>
      </c>
      <c r="AI92" s="71" t="s">
        <v>108</v>
      </c>
      <c r="AJ92" s="50">
        <v>0.36</v>
      </c>
      <c r="AK92" s="48">
        <f t="shared" si="20"/>
        <v>0.81359999999999988</v>
      </c>
      <c r="AL92" s="48">
        <f t="shared" si="30"/>
        <v>3.1449999999999996</v>
      </c>
      <c r="AM92" s="51">
        <v>0</v>
      </c>
      <c r="AN92" s="48">
        <f t="shared" si="21"/>
        <v>0</v>
      </c>
      <c r="AO92" s="84">
        <v>0.05</v>
      </c>
      <c r="AP92" s="48">
        <f t="shared" si="22"/>
        <v>0.26500000000000001</v>
      </c>
      <c r="AQ92" s="52">
        <v>0</v>
      </c>
      <c r="AR92" s="51">
        <v>0</v>
      </c>
      <c r="AS92" s="48">
        <f t="shared" si="36"/>
        <v>0</v>
      </c>
      <c r="AT92" s="48">
        <f t="shared" si="23"/>
        <v>0.26500000000000001</v>
      </c>
      <c r="AU92" s="48">
        <f t="shared" si="24"/>
        <v>3.4099999999999997</v>
      </c>
      <c r="AV92" s="53">
        <f t="shared" si="25"/>
        <v>0.35660377358490569</v>
      </c>
      <c r="AW92" s="72">
        <v>5.3</v>
      </c>
      <c r="AX92" s="38"/>
      <c r="AY92" s="38"/>
      <c r="AZ92" s="56"/>
      <c r="BA92" s="77">
        <v>500</v>
      </c>
      <c r="BB92" s="48">
        <f t="shared" si="31"/>
        <v>1704.9999999999998</v>
      </c>
      <c r="BC92" s="48">
        <f t="shared" si="32"/>
        <v>2650</v>
      </c>
      <c r="BD92" s="56"/>
      <c r="BE92" s="58" t="str">
        <f t="shared" si="26"/>
        <v/>
      </c>
      <c r="BF92" s="38"/>
      <c r="BG92" s="38"/>
      <c r="BH92" s="35" t="s">
        <v>75</v>
      </c>
      <c r="BI92" s="33" t="s">
        <v>76</v>
      </c>
      <c r="BJ92" s="114"/>
    </row>
    <row r="93" spans="1:62" ht="25" customHeight="1" x14ac:dyDescent="0.35">
      <c r="A93" s="65"/>
      <c r="B93" s="65"/>
      <c r="C93" s="38"/>
      <c r="D93" s="34" t="s">
        <v>205</v>
      </c>
      <c r="E93" s="33" t="s">
        <v>206</v>
      </c>
      <c r="F93" s="33" t="s">
        <v>64</v>
      </c>
      <c r="G93" s="112"/>
      <c r="H93" s="90" t="s">
        <v>334</v>
      </c>
      <c r="I93" s="35" t="s">
        <v>229</v>
      </c>
      <c r="J93" s="112"/>
      <c r="K93" s="112"/>
      <c r="L93" s="35" t="s">
        <v>335</v>
      </c>
      <c r="M93" s="113"/>
      <c r="N93" s="38"/>
      <c r="O93" s="38"/>
      <c r="P93" s="104" t="s">
        <v>336</v>
      </c>
      <c r="Q93" s="105"/>
      <c r="R93" s="33" t="s">
        <v>71</v>
      </c>
      <c r="S93" s="66">
        <v>3.98</v>
      </c>
      <c r="T93" s="33" t="s">
        <v>72</v>
      </c>
      <c r="U93" s="35"/>
      <c r="V93" s="34"/>
      <c r="W93" s="34"/>
      <c r="X93" s="34"/>
      <c r="Y93" s="69">
        <v>21.2</v>
      </c>
      <c r="Z93" s="69">
        <v>21.2</v>
      </c>
      <c r="AA93" s="69">
        <v>31.4</v>
      </c>
      <c r="AB93" s="43">
        <v>6</v>
      </c>
      <c r="AC93" s="70">
        <v>1</v>
      </c>
      <c r="AD93" s="45">
        <f t="shared" si="27"/>
        <v>1.4112415999999999E-2</v>
      </c>
      <c r="AE93" s="43">
        <v>63</v>
      </c>
      <c r="AF93" s="46">
        <f t="shared" si="28"/>
        <v>4464.1541179058213</v>
      </c>
      <c r="AG93" s="47">
        <v>2250</v>
      </c>
      <c r="AH93" s="48">
        <f t="shared" si="29"/>
        <v>0.5040148571428571</v>
      </c>
      <c r="AI93" s="71" t="s">
        <v>108</v>
      </c>
      <c r="AJ93" s="50">
        <v>0.36</v>
      </c>
      <c r="AK93" s="48">
        <f t="shared" si="20"/>
        <v>1.4327999999999999</v>
      </c>
      <c r="AL93" s="48">
        <f t="shared" si="30"/>
        <v>5.9168148571428567</v>
      </c>
      <c r="AM93" s="51">
        <v>0</v>
      </c>
      <c r="AN93" s="48">
        <f t="shared" si="21"/>
        <v>0</v>
      </c>
      <c r="AO93" s="87">
        <v>0.05</v>
      </c>
      <c r="AP93" s="48">
        <f t="shared" si="22"/>
        <v>0.47500000000000003</v>
      </c>
      <c r="AQ93" s="52">
        <v>0</v>
      </c>
      <c r="AR93" s="51">
        <v>0</v>
      </c>
      <c r="AS93" s="48">
        <f t="shared" ref="AS93" si="37">IF(ISERROR(AW93*AR93),"",AW93*AR93)</f>
        <v>0</v>
      </c>
      <c r="AT93" s="48">
        <f t="shared" si="23"/>
        <v>0.47500000000000003</v>
      </c>
      <c r="AU93" s="48">
        <f t="shared" si="24"/>
        <v>6.3918148571428564</v>
      </c>
      <c r="AV93" s="53">
        <f t="shared" si="25"/>
        <v>0.32717738345864672</v>
      </c>
      <c r="AW93" s="94">
        <v>9.5</v>
      </c>
      <c r="AX93" s="38"/>
      <c r="AY93" s="38"/>
      <c r="AZ93" s="56"/>
      <c r="BA93" s="34">
        <v>500</v>
      </c>
      <c r="BB93" s="48">
        <f t="shared" si="31"/>
        <v>3195.9074285714282</v>
      </c>
      <c r="BC93" s="48">
        <f t="shared" si="32"/>
        <v>4750</v>
      </c>
      <c r="BD93" s="56"/>
      <c r="BE93" s="58" t="str">
        <f t="shared" si="26"/>
        <v/>
      </c>
      <c r="BF93" s="38"/>
      <c r="BG93" s="38"/>
      <c r="BH93" s="35" t="s">
        <v>75</v>
      </c>
      <c r="BI93" s="33" t="s">
        <v>76</v>
      </c>
      <c r="BJ93" s="111"/>
    </row>
  </sheetData>
  <sheetProtection insertRows="0" deleteRows="0" sort="0"/>
  <protectedRanges>
    <protectedRange sqref="AB2:AB93" name="Range1_2"/>
    <protectedRange sqref="AG2:AG93" name="Range1_3"/>
    <protectedRange sqref="AX2:AX5" name="Range1_5"/>
    <protectedRange sqref="K94:K266" name="Range1_1"/>
    <protectedRange sqref="AZ2:AZ261" name="Range1_7"/>
    <protectedRange sqref="O2:O261" name="Range1_8"/>
    <protectedRange sqref="D67:D76" name="Range1_10"/>
    <protectedRange sqref="D28:D36 D77:D82 D2:D17" name="Range1_7_1"/>
    <protectedRange sqref="G57:G66" name="Range1_2_1"/>
    <protectedRange sqref="G2:G7 G81:G82" name="Range1_5_2"/>
    <protectedRange sqref="G77:G80" name="Range1_1_1_1"/>
    <protectedRange sqref="G8:G17" name="Range1_2_4_1"/>
    <protectedRange sqref="G28:G36" name="Range1_7_1_1"/>
    <protectedRange sqref="G37:G46 G83:G93" name="Range1_8_1"/>
    <protectedRange sqref="H18" name="Range1_9"/>
    <protectedRange sqref="H57:I66" name="Range1_2_2"/>
    <protectedRange sqref="H2:I7 H81:I82" name="Range1_5_3"/>
    <protectedRange sqref="H77:I80" name="Range1_1_1_2"/>
    <protectedRange sqref="H8:H17" name="Range1_2_4_2"/>
    <protectedRange sqref="H28 H34:H36" name="Range1_7_1_2"/>
    <protectedRange sqref="H37:H46 H83:H93" name="Range1_8_2"/>
    <protectedRange sqref="I37:I46" name="Range1_9_1"/>
    <protectedRange sqref="J57:J66" name="Range1_2_3"/>
    <protectedRange sqref="J2:J7 J81:J82" name="Range1_5_4"/>
    <protectedRange sqref="J77:J80" name="Range1_1_1_3"/>
    <protectedRange sqref="J14:J17" name="Range1_2_4_3"/>
    <protectedRange sqref="J28:J36" name="Range1_7_1_3"/>
    <protectedRange sqref="J37:J46" name="Range1_8_3"/>
    <protectedRange sqref="K57:K66" name="Range1_2_5"/>
    <protectedRange sqref="K2:K7 K81:K82" name="Range1_5_5"/>
    <protectedRange sqref="K77:K80" name="Range1_1_1_4"/>
    <protectedRange sqref="K14:K17" name="Range1_2_4_4"/>
    <protectedRange sqref="K28:K36" name="Range1_7_1_4"/>
    <protectedRange sqref="K37:K46" name="Range1_8_4"/>
    <protectedRange sqref="L57:L60" name="Range1_2_6"/>
    <protectedRange sqref="L2:L7 L81:L82" name="Range1_5_6"/>
    <protectedRange sqref="L77:L80" name="Range1_1_1_5"/>
    <protectedRange sqref="L9 L11:L17" name="Range1_2_4_5"/>
    <protectedRange sqref="L8 L10" name="Range1_4_1"/>
    <protectedRange sqref="L28:L36" name="Range1_7_1_5"/>
    <protectedRange sqref="L37:L46 L83:L93" name="Range1_8_5"/>
    <protectedRange sqref="M57:M66" name="Range1_2_7"/>
    <protectedRange sqref="M2:M7 M81:M82" name="Range1_5_7"/>
    <protectedRange sqref="M77:M80" name="Range1_1_1_6"/>
    <protectedRange sqref="S18:S27" name="Range1_1_2"/>
    <protectedRange sqref="S57:S66" name="Range1_2_8"/>
    <protectedRange sqref="S2:S7 S81:S82" name="Range1_5_8"/>
    <protectedRange sqref="S77:S80" name="Range1_1_1_7"/>
    <protectedRange sqref="S8:S17" name="Range1_2_4_6"/>
    <protectedRange sqref="S28:S36" name="Range1_7_1_6"/>
    <protectedRange sqref="S37:S46 S83:S93" name="Range1_8_6"/>
    <protectedRange sqref="U57:U66" name="Range1_2_9"/>
    <protectedRange sqref="U2:U7" name="Range1_5_9"/>
    <protectedRange sqref="U77:U80" name="Range1_1_1_8"/>
    <protectedRange sqref="U8:U17" name="Range1_2_4_7"/>
    <protectedRange sqref="U28:U36" name="Range1_7_1_7"/>
    <protectedRange sqref="U37:U46 U83:U93" name="Range1_8_7"/>
    <protectedRange sqref="V57:X66" name="Range1_2_1_1"/>
    <protectedRange sqref="V2:X7 V81:X82" name="Range1_5_10"/>
    <protectedRange sqref="V77:X80" name="Range1_1_1_9"/>
    <protectedRange sqref="V12:X17" name="Range1_2_4_8"/>
    <protectedRange sqref="V8:X11" name="Range1_2_1_1_1"/>
    <protectedRange sqref="V28:X36" name="Range1_7_1_8"/>
    <protectedRange sqref="V83:X92 V37:X46" name="Range1_8_8"/>
    <protectedRange sqref="Y61:AA66" name="Range1_3_1"/>
    <protectedRange sqref="Y57:AA60" name="Range1_2_2_1"/>
    <protectedRange sqref="Y2:AA7 Y81:AA82" name="Range1_5_11"/>
    <protectedRange sqref="Y77:AA80" name="Range1_1_1_10"/>
    <protectedRange sqref="Y12:AA17" name="Range1_2_4_9"/>
    <protectedRange sqref="Y8:AA11" name="Range1_2_1_1_2"/>
    <protectedRange sqref="Y28:AA36" name="Range1_7_1_9"/>
    <protectedRange sqref="Y37:AA46 Y83:AA93" name="Range1_8_9"/>
    <protectedRange sqref="BA62:BA63" name="Range1_2_10"/>
    <protectedRange sqref="BA57:BA61 BA64:BA66" name="Range1_6_1"/>
    <protectedRange sqref="BA2:BA7 BA81:BA82" name="Range1_5_12"/>
    <protectedRange sqref="BA77:BA80" name="Range1_1_1_11"/>
    <protectedRange sqref="BA12:BA15" name="Range1_6_1_1"/>
    <protectedRange sqref="BA12:BA17" name="Range1_2_4_10"/>
    <protectedRange sqref="BA8:BA11" name="Range1_6_1_1_1"/>
    <protectedRange sqref="BA32:BA36" name="Range1_7_1_10"/>
    <protectedRange sqref="BA28:BA31" name="Range1_6_2"/>
    <protectedRange sqref="BA41:BA46 BA87:BA93" name="Range1_8_10"/>
    <protectedRange sqref="BA37:BA40 BA83:BA86" name="Range1_6_3"/>
    <protectedRange sqref="BJ57:BJ66" name="Range1_2_11"/>
    <protectedRange sqref="BJ2:BJ7 BJ81:BJ82" name="Range1_5_13"/>
    <protectedRange sqref="BJ77:BJ80" name="Range1_1_1_12"/>
    <protectedRange sqref="BJ8:BJ17" name="Range1_2_4_11"/>
    <protectedRange sqref="BJ28:BJ36" name="Range1_7_1_11"/>
    <protectedRange sqref="BJ83:BJ92 BJ37:BJ46" name="Range1_8_11"/>
    <protectedRange sqref="AI2:AJ2 AI4:AJ5" name="Range1_12"/>
    <protectedRange sqref="AI3:AJ3" name="Range1_13"/>
    <protectedRange sqref="AI6:AJ7" name="Range1_14"/>
    <protectedRange sqref="AI8:AJ17 AI28:AJ56" name="Range1_15"/>
    <protectedRange sqref="AI18:AI27 AI57:AI76" name="Range1_4_1_1_1_1"/>
    <protectedRange sqref="AJ18:AJ27 AJ57:AJ76" name="Range1_4_9"/>
    <protectedRange sqref="AI77:AJ77" name="Range1_16"/>
    <protectedRange sqref="AI78:AJ81" name="Range1_17"/>
    <protectedRange sqref="AI82:AJ82" name="Range1_18"/>
    <protectedRange sqref="AI83:AJ93" name="Range1_19"/>
    <protectedRange sqref="AW14" name="Range1_20"/>
    <protectedRange sqref="AW15" name="Range1_21"/>
    <protectedRange sqref="P67:P76" name="Range1_6_1_1_2"/>
    <protectedRange sqref="P37:P56 P83:P92" name="Range1_9_1_2"/>
  </protectedRanges>
  <mergeCells count="100">
    <mergeCell ref="V2:V7"/>
    <mergeCell ref="W2:W7"/>
    <mergeCell ref="X2:X7"/>
    <mergeCell ref="BJ8:BJ17"/>
    <mergeCell ref="BJ2:BJ7"/>
    <mergeCell ref="B8:B17"/>
    <mergeCell ref="G8:G17"/>
    <mergeCell ref="J8:J16"/>
    <mergeCell ref="K8:K16"/>
    <mergeCell ref="M8:M16"/>
    <mergeCell ref="U8:U17"/>
    <mergeCell ref="V8:V17"/>
    <mergeCell ref="W8:W17"/>
    <mergeCell ref="X8:X17"/>
    <mergeCell ref="B2:B7"/>
    <mergeCell ref="G2:G7"/>
    <mergeCell ref="J2:J7"/>
    <mergeCell ref="K2:K7"/>
    <mergeCell ref="M2:M7"/>
    <mergeCell ref="U2:U7"/>
    <mergeCell ref="B18:B27"/>
    <mergeCell ref="G18:G27"/>
    <mergeCell ref="J18:J27"/>
    <mergeCell ref="K18:K27"/>
    <mergeCell ref="M18:M27"/>
    <mergeCell ref="B28:B36"/>
    <mergeCell ref="G28:G36"/>
    <mergeCell ref="J28:J36"/>
    <mergeCell ref="K28:K36"/>
    <mergeCell ref="M28:M36"/>
    <mergeCell ref="U37:U46"/>
    <mergeCell ref="V37:V46"/>
    <mergeCell ref="W37:W46"/>
    <mergeCell ref="X37:X46"/>
    <mergeCell ref="BJ18:BJ27"/>
    <mergeCell ref="U28:U36"/>
    <mergeCell ref="V28:V36"/>
    <mergeCell ref="W28:W36"/>
    <mergeCell ref="X28:X36"/>
    <mergeCell ref="BJ28:BJ36"/>
    <mergeCell ref="U18:U27"/>
    <mergeCell ref="V18:V27"/>
    <mergeCell ref="W18:W27"/>
    <mergeCell ref="X18:X27"/>
    <mergeCell ref="BJ37:BJ46"/>
    <mergeCell ref="B47:B56"/>
    <mergeCell ref="G47:G56"/>
    <mergeCell ref="J47:J56"/>
    <mergeCell ref="K47:K56"/>
    <mergeCell ref="M47:M56"/>
    <mergeCell ref="U47:U56"/>
    <mergeCell ref="V47:V56"/>
    <mergeCell ref="W47:W56"/>
    <mergeCell ref="X47:X56"/>
    <mergeCell ref="BJ47:BJ56"/>
    <mergeCell ref="B37:B46"/>
    <mergeCell ref="G37:G46"/>
    <mergeCell ref="J37:J46"/>
    <mergeCell ref="K37:K46"/>
    <mergeCell ref="M37:M46"/>
    <mergeCell ref="B57:B66"/>
    <mergeCell ref="G57:G66"/>
    <mergeCell ref="J57:J66"/>
    <mergeCell ref="K57:K66"/>
    <mergeCell ref="M57:M66"/>
    <mergeCell ref="B67:B76"/>
    <mergeCell ref="G67:G76"/>
    <mergeCell ref="J67:J76"/>
    <mergeCell ref="K67:K76"/>
    <mergeCell ref="M67:M76"/>
    <mergeCell ref="U77:U82"/>
    <mergeCell ref="V77:V82"/>
    <mergeCell ref="W77:W82"/>
    <mergeCell ref="X77:X82"/>
    <mergeCell ref="BJ57:BJ66"/>
    <mergeCell ref="U67:U76"/>
    <mergeCell ref="V67:V76"/>
    <mergeCell ref="W67:W76"/>
    <mergeCell ref="X67:X76"/>
    <mergeCell ref="BJ67:BJ76"/>
    <mergeCell ref="U57:U66"/>
    <mergeCell ref="V57:V66"/>
    <mergeCell ref="W57:W66"/>
    <mergeCell ref="X57:X66"/>
    <mergeCell ref="BJ83:BJ92"/>
    <mergeCell ref="BJ77:BJ82"/>
    <mergeCell ref="B83:B92"/>
    <mergeCell ref="G83:G92"/>
    <mergeCell ref="J83:J92"/>
    <mergeCell ref="K83:K92"/>
    <mergeCell ref="M83:M92"/>
    <mergeCell ref="U83:U92"/>
    <mergeCell ref="V83:V92"/>
    <mergeCell ref="W83:W92"/>
    <mergeCell ref="X83:X92"/>
    <mergeCell ref="B77:B82"/>
    <mergeCell ref="G77:G82"/>
    <mergeCell ref="J77:J82"/>
    <mergeCell ref="K77:K82"/>
    <mergeCell ref="M77:M82"/>
  </mergeCells>
  <phoneticPr fontId="2" type="noConversion"/>
  <dataValidations count="1">
    <dataValidation type="list" allowBlank="1" showInputMessage="1" showErrorMessage="1" sqref="D18:D27" xr:uid="{13EF5358-7220-4BA8-8C19-B0C53A069C04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2025-10-29T06:51:01Z</dcterms:created>
  <dcterms:modified xsi:type="dcterms:W3CDTF">2025-10-29T07:48:31Z</dcterms:modified>
</cp:coreProperties>
</file>