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[3]a!$A$10:$B$35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5" i="1" l="1"/>
  <c r="AG15" i="1"/>
  <c r="AB15" i="1"/>
  <c r="AA15" i="1"/>
  <c r="AY14" i="1"/>
  <c r="AG14" i="1"/>
  <c r="AB14" i="1"/>
  <c r="AA14" i="1"/>
  <c r="AY13" i="1"/>
  <c r="BB13" i="1" s="1"/>
  <c r="AG13" i="1"/>
  <c r="AB13" i="1"/>
  <c r="AA13" i="1"/>
  <c r="AY12" i="1"/>
  <c r="AU12" i="1" s="1"/>
  <c r="AG12" i="1"/>
  <c r="AB12" i="1"/>
  <c r="AA12" i="1"/>
  <c r="AY11" i="1"/>
  <c r="AN11" i="1" s="1"/>
  <c r="AG11" i="1"/>
  <c r="AB11" i="1"/>
  <c r="AA11" i="1"/>
  <c r="AR11" i="1"/>
  <c r="AY10" i="1"/>
  <c r="AU10" i="1" s="1"/>
  <c r="AG10" i="1"/>
  <c r="AB10" i="1"/>
  <c r="AA10" i="1"/>
  <c r="AY9" i="1"/>
  <c r="AN9" i="1" s="1"/>
  <c r="AG9" i="1"/>
  <c r="AB9" i="1"/>
  <c r="AA9" i="1"/>
  <c r="AR9" i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U13" i="1" l="1"/>
  <c r="AJ2" i="1"/>
  <c r="AP13" i="1"/>
  <c r="AD10" i="1"/>
  <c r="AF10" i="1" s="1"/>
  <c r="AL12" i="1"/>
  <c r="BB11" i="1"/>
  <c r="AV2" i="1"/>
  <c r="AV8" i="1"/>
  <c r="AJ6" i="1"/>
  <c r="AJ8" i="1"/>
  <c r="AL11" i="1"/>
  <c r="AL13" i="1"/>
  <c r="AI15" i="1"/>
  <c r="AV4" i="1"/>
  <c r="AV5" i="1"/>
  <c r="AL9" i="1"/>
  <c r="BB9" i="1"/>
  <c r="AP11" i="1"/>
  <c r="AD14" i="1"/>
  <c r="AF14" i="1" s="1"/>
  <c r="AL15" i="1"/>
  <c r="BB15" i="1"/>
  <c r="AJ4" i="1"/>
  <c r="AP9" i="1"/>
  <c r="AL10" i="1"/>
  <c r="AU11" i="1"/>
  <c r="AD12" i="1"/>
  <c r="AF12" i="1" s="1"/>
  <c r="AI13" i="1"/>
  <c r="AP15" i="1"/>
  <c r="AJ5" i="1"/>
  <c r="AV6" i="1"/>
  <c r="AU9" i="1"/>
  <c r="AI11" i="1"/>
  <c r="AU15" i="1"/>
  <c r="AI9" i="1"/>
  <c r="AR12" i="1"/>
  <c r="AI12" i="1"/>
  <c r="BB14" i="1"/>
  <c r="AP14" i="1"/>
  <c r="AN14" i="1"/>
  <c r="AV3" i="1"/>
  <c r="AV7" i="1"/>
  <c r="AR14" i="1"/>
  <c r="AI14" i="1"/>
  <c r="AL14" i="1"/>
  <c r="BB10" i="1"/>
  <c r="AP10" i="1"/>
  <c r="AN10" i="1"/>
  <c r="AJ3" i="1"/>
  <c r="AJ7" i="1"/>
  <c r="AR10" i="1"/>
  <c r="AI10" i="1"/>
  <c r="BB12" i="1"/>
  <c r="AP12" i="1"/>
  <c r="AN12" i="1"/>
  <c r="AU14" i="1"/>
  <c r="AD9" i="1"/>
  <c r="AF9" i="1" s="1"/>
  <c r="AD11" i="1"/>
  <c r="AF11" i="1" s="1"/>
  <c r="AD13" i="1"/>
  <c r="AF13" i="1" s="1"/>
  <c r="AR13" i="1"/>
  <c r="AD15" i="1"/>
  <c r="AF15" i="1" s="1"/>
  <c r="AJ15" i="1" s="1"/>
  <c r="AR15" i="1"/>
  <c r="AN13" i="1"/>
  <c r="AN15" i="1"/>
  <c r="AW6" i="1" l="1"/>
  <c r="BA6" i="1" s="1"/>
  <c r="AJ11" i="1"/>
  <c r="AW2" i="1"/>
  <c r="AX2" i="1" s="1"/>
  <c r="AJ10" i="1"/>
  <c r="AW5" i="1"/>
  <c r="AX5" i="1" s="1"/>
  <c r="AJ13" i="1"/>
  <c r="AV9" i="1"/>
  <c r="AV11" i="1"/>
  <c r="AW11" i="1" s="1"/>
  <c r="BA11" i="1" s="1"/>
  <c r="AW8" i="1"/>
  <c r="BA8" i="1" s="1"/>
  <c r="AJ14" i="1"/>
  <c r="AJ9" i="1"/>
  <c r="AJ12" i="1"/>
  <c r="AV13" i="1"/>
  <c r="AW13" i="1" s="1"/>
  <c r="AV12" i="1"/>
  <c r="AW7" i="1"/>
  <c r="BA7" i="1" s="1"/>
  <c r="AW3" i="1"/>
  <c r="BA3" i="1" s="1"/>
  <c r="AW4" i="1"/>
  <c r="AV15" i="1"/>
  <c r="AW15" i="1" s="1"/>
  <c r="AV10" i="1"/>
  <c r="AV14" i="1"/>
  <c r="AX3" i="1" l="1"/>
  <c r="AW12" i="1"/>
  <c r="BA12" i="1" s="1"/>
  <c r="BA2" i="1"/>
  <c r="AX6" i="1"/>
  <c r="AX7" i="1"/>
  <c r="AW10" i="1"/>
  <c r="AX10" i="1" s="1"/>
  <c r="BA5" i="1"/>
  <c r="AW14" i="1"/>
  <c r="AX14" i="1" s="1"/>
  <c r="AW9" i="1"/>
  <c r="AX8" i="1"/>
  <c r="AX11" i="1"/>
  <c r="BA13" i="1"/>
  <c r="AX13" i="1"/>
  <c r="BA10" i="1"/>
  <c r="BA4" i="1"/>
  <c r="AX4" i="1"/>
  <c r="AX12" i="1"/>
  <c r="BA15" i="1"/>
  <c r="AX15" i="1"/>
  <c r="BA14" i="1" l="1"/>
  <c r="BA9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<sst xmlns="http://schemas.openxmlformats.org/spreadsheetml/2006/main" count="453" uniqueCount="126">
  <si>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</si>
  <si>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</si>
  <si>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</si>
  <si>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</si>
  <si>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</si>
  <si>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</si>
  <si>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</si>
  <si>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</si>
  <si>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</si>
  <si>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</si>
  <si>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</si>
  <si>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</si>
  <si>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</si>
  <si>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</si>
  <si>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</si>
  <si>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</si>
  <si>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</si>
  <si>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</si>
  <si>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</si>
  <si>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</si>
  <si>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</si>
  <si>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</si>
  <si>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</si>
  <si>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</si>
  <si>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</si>
  <si>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</si>
  <si>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</si>
  <si>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</si>
  <si>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</si>
  <si>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</si>
  <si>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</si>
  <si>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</si>
  <si>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</si>
  <si>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</si>
  <si>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</si>
  <si>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</si>
  <si>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</si>
  <si>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</si>
  <si>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</si>
  <si>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</si>
  <si>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</si>
  <si>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</si>
  <si>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</si>
  <si>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</si>
  <si>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</si>
  <si>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</si>
  <si>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</si>
  <si>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</si>
  <si>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</si>
  <si>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</si>
  <si>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</si>
  <si>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</si>
  <si>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</si>
  <si>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</si>
  <si>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</si>
  <si>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</si>
  <si>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</si>
  <si>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  <phoneticPr fontId="8" type="noConversion"/>
  </si>
  <si>
    <t>100% polyester 80gsm Microfiber Cooling Sheets</t>
    <phoneticPr fontId="8" type="noConversion"/>
  </si>
  <si>
    <t>T Cooling Sheets</t>
    <phoneticPr fontId="8" type="noConversion"/>
  </si>
  <si>
    <t>100% polyester 80gsm Microfiber, cooling treatment, VZB packaging, z hem</t>
    <phoneticPr fontId="8" type="noConversion"/>
  </si>
  <si>
    <t>100% polyester, Solid</t>
    <phoneticPr fontId="8" type="noConversion"/>
  </si>
  <si>
    <t>TWIN: 66X96"/20x30"(2)/39X75"+12"</t>
  </si>
  <si>
    <t>Bright White</t>
  </si>
  <si>
    <t>SH20-0737</t>
    <phoneticPr fontId="8" type="noConversion"/>
  </si>
  <si>
    <t>Set</t>
  </si>
  <si>
    <t>Normal</t>
  </si>
  <si>
    <t>6302.32.2040</t>
  </si>
  <si>
    <t>100% polyester 80gsm Microfiber Cooling Sheets</t>
    <phoneticPr fontId="8" type="noConversion"/>
  </si>
  <si>
    <t>F Cooling Sheets</t>
    <phoneticPr fontId="8" type="noConversion"/>
  </si>
  <si>
    <t>FULL: 81X96"/20x30"(4)/54X75"+12"</t>
  </si>
  <si>
    <t>SH20-0738</t>
  </si>
  <si>
    <t>Q Cooling Sheets</t>
    <phoneticPr fontId="8" type="noConversion"/>
  </si>
  <si>
    <t>QUEEN: 90x102"/20x30"(4)/60x80"+12"</t>
  </si>
  <si>
    <t>SH20-0739</t>
  </si>
  <si>
    <t>K Cooling Sheets</t>
    <phoneticPr fontId="8" type="noConversion"/>
  </si>
  <si>
    <t>KING: 108x102"/20x40"(4)/78x80"+12"</t>
  </si>
  <si>
    <t>SH20-0740</t>
  </si>
  <si>
    <t>CK Cooling Sheets</t>
    <phoneticPr fontId="8" type="noConversion"/>
  </si>
  <si>
    <t>CKING: 108x102"/20x40"(4)/72x84"+12"</t>
  </si>
  <si>
    <t>SH20-0741</t>
  </si>
  <si>
    <t>PILLOWCASE</t>
  </si>
  <si>
    <t>100% polyester 80gsm Microfiber Cooling pillowcases</t>
    <phoneticPr fontId="8" type="noConversion"/>
  </si>
  <si>
    <t>STD Pllowcase</t>
    <phoneticPr fontId="8" type="noConversion"/>
  </si>
  <si>
    <t>SPC: 20x30"(2)</t>
  </si>
  <si>
    <t>SH21-0742</t>
    <phoneticPr fontId="8" type="noConversion"/>
  </si>
  <si>
    <t>6302.32.2020</t>
  </si>
  <si>
    <t>K Pllowcase</t>
    <phoneticPr fontId="8" type="noConversion"/>
  </si>
  <si>
    <t>KPC: 20x40"(2)</t>
  </si>
  <si>
    <t>SH21-0743</t>
  </si>
  <si>
    <t>100% polyester 80gsm Microfiber, cooling treatment, VZB packaging, z hem</t>
    <phoneticPr fontId="8" type="noConversion"/>
  </si>
  <si>
    <t>Pure Cashmere</t>
  </si>
  <si>
    <t>SH20-0744</t>
  </si>
  <si>
    <t>SH20-0745</t>
  </si>
  <si>
    <t>SH20-0746</t>
  </si>
  <si>
    <t>SH20-0747</t>
  </si>
  <si>
    <t>SH20-0748</t>
  </si>
  <si>
    <t>SH21-0749</t>
    <phoneticPr fontId="8" type="noConversion"/>
  </si>
  <si>
    <t>SH21-0750</t>
  </si>
  <si>
    <t>Dessert Sand</t>
  </si>
  <si>
    <t>SH20-0751</t>
    <phoneticPr fontId="8" type="noConversion"/>
  </si>
  <si>
    <t>SH20-0752</t>
  </si>
  <si>
    <t>SH20-0753</t>
  </si>
  <si>
    <t>SH20-0754</t>
  </si>
  <si>
    <t>SH20-0755</t>
  </si>
  <si>
    <t>SH21-0756</t>
    <phoneticPr fontId="8" type="noConversion"/>
  </si>
  <si>
    <t>SH21-0757</t>
  </si>
  <si>
    <t>Antique White</t>
  </si>
  <si>
    <t>SH20-0758</t>
    <phoneticPr fontId="8" type="noConversion"/>
  </si>
  <si>
    <t>SH20-0759</t>
  </si>
  <si>
    <t>SH20-0760</t>
  </si>
  <si>
    <t>SH20-0761</t>
  </si>
  <si>
    <t>SH20-0762</t>
  </si>
  <si>
    <t>SH21-0763</t>
    <phoneticPr fontId="8" type="noConversion"/>
  </si>
  <si>
    <t>SH21-0764</t>
  </si>
  <si>
    <t>Jadeite</t>
  </si>
  <si>
    <t>SH20-0765</t>
    <phoneticPr fontId="8" type="noConversion"/>
  </si>
  <si>
    <t>100% polyester 80gsm Microfiber Cooling Sheets</t>
  </si>
  <si>
    <t>T Cooling Sheets</t>
  </si>
  <si>
    <t>F Cooling Sheets</t>
  </si>
  <si>
    <t>Q Cooling Sheets</t>
  </si>
  <si>
    <t>K Cooling Sheets</t>
  </si>
  <si>
    <t>CK Cooling Sheets</t>
  </si>
  <si>
    <t>100% polyester 80gsm Microfiber Cooling pillowcases</t>
  </si>
  <si>
    <t>STD Pllowcase</t>
  </si>
  <si>
    <t>K Pllowcase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</si>
</sst>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10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9" fillId="2" borderId="2" xfId="1" applyFont="1" applyFill="1" applyBorder="1"/>
    <xf numFmtId="0" fontId="1" fillId="2" borderId="2" xfId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0" fontId="1" fillId="2" borderId="2" xfId="1" applyFill="1" applyBorder="1" applyAlignment="1">
      <alignment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80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0" fontId="9" fillId="2" borderId="2" xfId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%2080gsm%20Microfiber%20Cooling%20Sheet%20Set%2010-22-2025%20Commit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0"/>
  <sheetViews>
    <sheetView tabSelected="1" zoomScale="64" zoomScaleNormal="99" workbookViewId="0">
      <selection activeCell="I44" sqref="I44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4" width="7.375" style="2" customWidth="1"/>
    <col min="5" max="5" width="15" style="2" customWidth="1"/>
    <col min="6" max="6" width="17.125" style="2" customWidth="1"/>
    <col min="7" max="7" width="13.625" style="2" customWidth="1"/>
    <col min="8" max="8" width="15.5" style="2" customWidth="1"/>
    <col min="9" max="9" width="41" style="2" customWidth="1"/>
    <col min="10" max="10" width="19.75" style="2" customWidth="1"/>
    <col min="11" max="11" width="62.125" style="2" customWidth="1"/>
    <col min="12" max="12" width="19.875" style="2" customWidth="1"/>
    <col min="13" max="13" width="31.625" style="2" customWidth="1"/>
    <col min="14" max="14" width="14" style="2" customWidth="1"/>
    <col min="15" max="15" width="6.375" style="2" customWidth="1"/>
    <col min="16" max="17" width="18.75" style="2" customWidth="1"/>
    <col min="18" max="19" width="7.75" style="2" customWidth="1"/>
    <col min="20" max="20" width="7.75" style="3" customWidth="1"/>
    <col min="21" max="21" width="7.5" style="3" customWidth="1"/>
    <col min="22" max="22" width="8.25" style="2" customWidth="1"/>
    <col min="23" max="23" width="7.125" style="57" customWidth="1"/>
    <col min="24" max="24" width="7.625" style="57" customWidth="1"/>
    <col min="25" max="25" width="6.25" style="57" customWidth="1"/>
    <col min="26" max="26" width="7.875" style="60" customWidth="1"/>
    <col min="27" max="27" width="5.5" style="58" customWidth="1"/>
    <col min="28" max="28" width="8.75" style="59" customWidth="1"/>
    <col min="29" max="29" width="8.75" style="60" customWidth="1"/>
    <col min="30" max="30" width="8.625" style="58" customWidth="1"/>
    <col min="31" max="31" width="6.875" style="2" customWidth="1"/>
    <col min="32" max="32" width="7.75" style="3" customWidth="1"/>
    <col min="33" max="33" width="12.375" style="2" customWidth="1"/>
    <col min="34" max="34" width="7.375" style="4" customWidth="1"/>
    <col min="35" max="35" width="7.875" style="3" customWidth="1"/>
    <col min="36" max="36" width="7.375" style="3" customWidth="1"/>
    <col min="37" max="37" width="6.875" style="4" customWidth="1"/>
    <col min="38" max="38" width="7.25" style="3" customWidth="1"/>
    <col min="39" max="39" width="10.125" style="4" customWidth="1"/>
    <col min="40" max="40" width="9.5" style="3" customWidth="1"/>
    <col min="41" max="41" width="7.125" style="4" customWidth="1"/>
    <col min="42" max="42" width="8.125" style="3" customWidth="1"/>
    <col min="43" max="43" width="7.125" style="4" customWidth="1"/>
    <col min="44" max="45" width="8.125" style="3" customWidth="1"/>
    <col min="46" max="46" width="7.125" style="4" customWidth="1"/>
    <col min="47" max="47" width="8.125" style="3" customWidth="1"/>
    <col min="48" max="48" width="6.875" style="3" customWidth="1"/>
    <col min="49" max="49" width="8.375" style="3" customWidth="1"/>
    <col min="50" max="50" width="6.75" style="3" customWidth="1"/>
    <col min="51" max="51" width="10.625" style="3" customWidth="1"/>
    <col min="52" max="52" width="8" style="2"/>
    <col min="53" max="53" width="10.125" style="3" customWidth="1"/>
    <col min="54" max="54" width="13.125" style="3" customWidth="1"/>
    <col min="55" max="16384" width="8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8" customFormat="1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59</v>
      </c>
      <c r="K2" s="28" t="s">
        <v>60</v>
      </c>
      <c r="L2" s="31" t="s">
        <v>61</v>
      </c>
      <c r="M2" s="29" t="s">
        <v>62</v>
      </c>
      <c r="N2" s="29" t="s">
        <v>63</v>
      </c>
      <c r="O2" s="29"/>
      <c r="P2" s="32" t="s">
        <v>64</v>
      </c>
      <c r="Q2" s="33"/>
      <c r="R2" s="29"/>
      <c r="S2" s="29" t="s">
        <v>65</v>
      </c>
      <c r="T2" s="34"/>
      <c r="U2" s="35">
        <v>3.42</v>
      </c>
      <c r="V2" s="29" t="s">
        <v>66</v>
      </c>
      <c r="W2" s="36">
        <v>25</v>
      </c>
      <c r="X2" s="36">
        <v>20</v>
      </c>
      <c r="Y2" s="36">
        <v>19</v>
      </c>
      <c r="Z2" s="37">
        <v>4.26</v>
      </c>
      <c r="AA2" s="38">
        <v>2</v>
      </c>
      <c r="AB2" s="39">
        <f>IF(W2="","",W2*X2*Y2/1000000)</f>
        <v>9.4999999999999998E-3</v>
      </c>
      <c r="AC2" s="37">
        <v>56</v>
      </c>
      <c r="AD2" s="40">
        <f>IF(AA2="","",AC2/AB2*AA2)</f>
        <v>11789.473684210527</v>
      </c>
      <c r="AE2" s="41">
        <v>3500</v>
      </c>
      <c r="AF2" s="42">
        <f>IF(ISERROR(AE2/AD2),"",AE2/AD2)</f>
        <v>0.296875</v>
      </c>
      <c r="AG2" s="29" t="s">
        <v>67</v>
      </c>
      <c r="AH2" s="43">
        <v>0.41399999999999998</v>
      </c>
      <c r="AI2" s="42">
        <f>IF(ISERROR(U2*AH2),"",U2*AH2)</f>
        <v>1.4158799999999998</v>
      </c>
      <c r="AJ2" s="42">
        <f>IF(ISERROR(U2+AF2+AI2),"",U2+AF2+AI2)</f>
        <v>5.1327549999999995</v>
      </c>
      <c r="AK2" s="44">
        <v>0</v>
      </c>
      <c r="AL2" s="42">
        <f t="shared" ref="AL2:AL15" si="0">IF(ISERROR(AY2*AK2),"",AY2*AK2)</f>
        <v>0</v>
      </c>
      <c r="AM2" s="44">
        <v>0</v>
      </c>
      <c r="AN2" s="42">
        <f t="shared" ref="AN2:AN15" si="1">IF(ISERROR(AY2*AM2),"",AY2*AM2)</f>
        <v>0</v>
      </c>
      <c r="AO2" s="44">
        <v>5.5E-2</v>
      </c>
      <c r="AP2" s="42">
        <f>IF(ISERROR(AY2*AO2),"",AY2*AO2)</f>
        <v>0.39632340000000005</v>
      </c>
      <c r="AQ2" s="44">
        <v>0</v>
      </c>
      <c r="AR2" s="42">
        <f>IF(ISERROR(U2*AQ2),"",U2*AQ2)</f>
        <v>0</v>
      </c>
      <c r="AS2" s="45">
        <v>0</v>
      </c>
      <c r="AT2" s="44">
        <v>0</v>
      </c>
      <c r="AU2" s="42">
        <f>IF(ISERROR(AY2*AT2),"",AY2*AT2)</f>
        <v>0</v>
      </c>
      <c r="AV2" s="42">
        <f>IF(ISERROR(AL2+AN2+AP2+AR2+AU2),"",AL2+AN2+AP2+AR2+AU2)</f>
        <v>0.39632340000000005</v>
      </c>
      <c r="AW2" s="46">
        <f>IF(ISERROR(AJ2+AV2),"",AJ2+AV2)</f>
        <v>5.5290783999999995</v>
      </c>
      <c r="AX2" s="47">
        <f t="shared" ref="AX2:AX15" si="2">IF(ISERROR((AY2-AW2)/AY2),"",(AY2-AW2)/AY2)</f>
        <v>0.23269907353439148</v>
      </c>
      <c r="AY2" s="45">
        <v>7.2058800000000005</v>
      </c>
      <c r="AZ2" s="38">
        <v>300</v>
      </c>
      <c r="BA2" s="42">
        <f>IF(ISERROR(AW2*AZ2),"",AW2*AZ2)</f>
        <v>1658.7235199999998</v>
      </c>
      <c r="BB2" s="42">
        <f>IF(ISERROR(AY2*AZ2),"",AY2*AZ2)</f>
        <v>2161.7640000000001</v>
      </c>
    </row>
    <row r="3" spans="1:54" s="48" customFormat="1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57</v>
      </c>
      <c r="I3" s="29" t="s">
        <v>68</v>
      </c>
      <c r="J3" s="29" t="s">
        <v>69</v>
      </c>
      <c r="K3" s="28" t="s">
        <v>60</v>
      </c>
      <c r="L3" s="31" t="s">
        <v>61</v>
      </c>
      <c r="M3" s="29" t="s">
        <v>70</v>
      </c>
      <c r="N3" s="29" t="s">
        <v>63</v>
      </c>
      <c r="O3" s="29"/>
      <c r="P3" s="32" t="s">
        <v>71</v>
      </c>
      <c r="Q3" s="33"/>
      <c r="R3" s="29"/>
      <c r="S3" s="29" t="s">
        <v>65</v>
      </c>
      <c r="T3" s="34"/>
      <c r="U3" s="35">
        <v>4.4000000000000004</v>
      </c>
      <c r="V3" s="29" t="s">
        <v>66</v>
      </c>
      <c r="W3" s="36">
        <v>25</v>
      </c>
      <c r="X3" s="36">
        <v>20</v>
      </c>
      <c r="Y3" s="36">
        <v>22</v>
      </c>
      <c r="Z3" s="37">
        <v>5.57</v>
      </c>
      <c r="AA3" s="38">
        <v>2</v>
      </c>
      <c r="AB3" s="39">
        <f t="shared" ref="AB3:AB15" si="3">IF(W3="","",W3*X3*Y3/1000000)</f>
        <v>1.0999999999999999E-2</v>
      </c>
      <c r="AC3" s="37">
        <v>56</v>
      </c>
      <c r="AD3" s="40">
        <f t="shared" ref="AD3:AD15" si="4">IF(AA3="","",AC3/AB3*AA3)</f>
        <v>10181.818181818182</v>
      </c>
      <c r="AE3" s="41">
        <v>3500</v>
      </c>
      <c r="AF3" s="42">
        <f t="shared" ref="AF3:AF15" si="5">IF(ISERROR(AE3/AD3),"",AE3/AD3)</f>
        <v>0.34375</v>
      </c>
      <c r="AG3" s="29" t="s">
        <v>67</v>
      </c>
      <c r="AH3" s="43">
        <v>0.41399999999999998</v>
      </c>
      <c r="AI3" s="42">
        <f t="shared" ref="AI3:AI15" si="6">IF(ISERROR(U3*AH3),"",U3*AH3)</f>
        <v>1.8216000000000001</v>
      </c>
      <c r="AJ3" s="42">
        <f t="shared" ref="AJ3:AJ15" si="7">IF(ISERROR(U3+AF3+AI3),"",U3+AF3+AI3)</f>
        <v>6.5653500000000005</v>
      </c>
      <c r="AK3" s="44">
        <v>0</v>
      </c>
      <c r="AL3" s="42">
        <f t="shared" si="0"/>
        <v>0</v>
      </c>
      <c r="AM3" s="44">
        <v>0</v>
      </c>
      <c r="AN3" s="42">
        <f t="shared" si="1"/>
        <v>0</v>
      </c>
      <c r="AO3" s="44">
        <v>5.5E-2</v>
      </c>
      <c r="AP3" s="42">
        <f t="shared" ref="AP3:AP15" si="8">IF(ISERROR(AY3*AO3),"",AY3*AO3)</f>
        <v>0.42574740999999999</v>
      </c>
      <c r="AQ3" s="44">
        <v>0</v>
      </c>
      <c r="AR3" s="42">
        <f t="shared" ref="AR3:AR15" si="9">IF(ISERROR(U3*AQ3),"",U3*AQ3)</f>
        <v>0</v>
      </c>
      <c r="AS3" s="45">
        <v>0</v>
      </c>
      <c r="AT3" s="44">
        <v>0</v>
      </c>
      <c r="AU3" s="42">
        <f t="shared" ref="AU3:AU15" si="10">IF(ISERROR(AY3*AT3),"",AY3*AT3)</f>
        <v>0</v>
      </c>
      <c r="AV3" s="42">
        <f t="shared" ref="AV3:AV15" si="11">IF(ISERROR(AL3+AN3+AP3+AR3+AU3),"",AL3+AN3+AP3+AR3+AU3)</f>
        <v>0.42574740999999999</v>
      </c>
      <c r="AW3" s="46">
        <f t="shared" ref="AW3:AW15" si="12">IF(ISERROR(AJ3+AV3),"",AJ3+AV3)</f>
        <v>6.9910974100000001</v>
      </c>
      <c r="AX3" s="47">
        <f t="shared" si="2"/>
        <v>9.6858023047045647E-2</v>
      </c>
      <c r="AY3" s="45">
        <v>7.7408619999999999</v>
      </c>
      <c r="AZ3" s="38">
        <v>450</v>
      </c>
      <c r="BA3" s="42">
        <f t="shared" ref="BA3:BA15" si="13">IF(ISERROR(AW3*AZ3),"",AW3*AZ3)</f>
        <v>3145.9938345</v>
      </c>
      <c r="BB3" s="42">
        <f t="shared" ref="BB3:BB15" si="14">IF(ISERROR(AY3*AZ3),"",AY3*AZ3)</f>
        <v>3483.3879000000002</v>
      </c>
    </row>
    <row r="4" spans="1:54" s="48" customFormat="1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57</v>
      </c>
      <c r="I4" s="29" t="s">
        <v>68</v>
      </c>
      <c r="J4" s="29" t="s">
        <v>72</v>
      </c>
      <c r="K4" s="28" t="s">
        <v>60</v>
      </c>
      <c r="L4" s="31" t="s">
        <v>61</v>
      </c>
      <c r="M4" s="29" t="s">
        <v>73</v>
      </c>
      <c r="N4" s="29" t="s">
        <v>63</v>
      </c>
      <c r="O4" s="29"/>
      <c r="P4" s="32" t="s">
        <v>74</v>
      </c>
      <c r="Q4" s="33"/>
      <c r="R4" s="29"/>
      <c r="S4" s="29" t="s">
        <v>65</v>
      </c>
      <c r="T4" s="34"/>
      <c r="U4" s="35">
        <v>4.7300000000000004</v>
      </c>
      <c r="V4" s="29" t="s">
        <v>66</v>
      </c>
      <c r="W4" s="36">
        <v>25</v>
      </c>
      <c r="X4" s="36">
        <v>20</v>
      </c>
      <c r="Y4" s="36">
        <v>26</v>
      </c>
      <c r="Z4" s="37">
        <v>6.13</v>
      </c>
      <c r="AA4" s="38">
        <v>2</v>
      </c>
      <c r="AB4" s="39">
        <f t="shared" si="3"/>
        <v>1.2999999999999999E-2</v>
      </c>
      <c r="AC4" s="37">
        <v>56</v>
      </c>
      <c r="AD4" s="40">
        <f t="shared" si="4"/>
        <v>8615.3846153846152</v>
      </c>
      <c r="AE4" s="41">
        <v>3500</v>
      </c>
      <c r="AF4" s="42">
        <f t="shared" si="5"/>
        <v>0.40625</v>
      </c>
      <c r="AG4" s="29" t="s">
        <v>67</v>
      </c>
      <c r="AH4" s="43">
        <v>0.41399999999999998</v>
      </c>
      <c r="AI4" s="42">
        <f t="shared" si="6"/>
        <v>1.9582200000000001</v>
      </c>
      <c r="AJ4" s="42">
        <f t="shared" si="7"/>
        <v>7.0944700000000003</v>
      </c>
      <c r="AK4" s="44">
        <v>0</v>
      </c>
      <c r="AL4" s="42">
        <f t="shared" si="0"/>
        <v>0</v>
      </c>
      <c r="AM4" s="44">
        <v>0</v>
      </c>
      <c r="AN4" s="42">
        <f t="shared" si="1"/>
        <v>0</v>
      </c>
      <c r="AO4" s="44">
        <v>5.5E-2</v>
      </c>
      <c r="AP4" s="42">
        <f t="shared" si="8"/>
        <v>0.50657336400000008</v>
      </c>
      <c r="AQ4" s="44">
        <v>0</v>
      </c>
      <c r="AR4" s="42">
        <f t="shared" si="9"/>
        <v>0</v>
      </c>
      <c r="AS4" s="45">
        <v>0</v>
      </c>
      <c r="AT4" s="44">
        <v>0</v>
      </c>
      <c r="AU4" s="42">
        <f t="shared" si="10"/>
        <v>0</v>
      </c>
      <c r="AV4" s="42">
        <f t="shared" si="11"/>
        <v>0.50657336400000008</v>
      </c>
      <c r="AW4" s="46">
        <f t="shared" si="12"/>
        <v>7.6010433640000006</v>
      </c>
      <c r="AX4" s="47">
        <f t="shared" si="2"/>
        <v>0.17473476749954042</v>
      </c>
      <c r="AY4" s="45">
        <v>9.210424800000002</v>
      </c>
      <c r="AZ4" s="38">
        <v>950</v>
      </c>
      <c r="BA4" s="42">
        <f t="shared" si="13"/>
        <v>7220.9911958000002</v>
      </c>
      <c r="BB4" s="42">
        <f t="shared" si="14"/>
        <v>8749.9035600000025</v>
      </c>
    </row>
    <row r="5" spans="1:54" s="48" customFormat="1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57</v>
      </c>
      <c r="I5" s="29" t="s">
        <v>68</v>
      </c>
      <c r="J5" s="29" t="s">
        <v>75</v>
      </c>
      <c r="K5" s="28" t="s">
        <v>60</v>
      </c>
      <c r="L5" s="31" t="s">
        <v>61</v>
      </c>
      <c r="M5" s="29" t="s">
        <v>76</v>
      </c>
      <c r="N5" s="29" t="s">
        <v>63</v>
      </c>
      <c r="O5" s="29"/>
      <c r="P5" s="32" t="s">
        <v>77</v>
      </c>
      <c r="Q5" s="33"/>
      <c r="R5" s="29"/>
      <c r="S5" s="29" t="s">
        <v>65</v>
      </c>
      <c r="T5" s="34"/>
      <c r="U5" s="35">
        <v>5.51</v>
      </c>
      <c r="V5" s="29" t="s">
        <v>66</v>
      </c>
      <c r="W5" s="36">
        <v>25</v>
      </c>
      <c r="X5" s="36">
        <v>20</v>
      </c>
      <c r="Y5" s="36">
        <v>28.5</v>
      </c>
      <c r="Z5" s="37">
        <v>7.35</v>
      </c>
      <c r="AA5" s="38">
        <v>2</v>
      </c>
      <c r="AB5" s="39">
        <f t="shared" si="3"/>
        <v>1.4250000000000001E-2</v>
      </c>
      <c r="AC5" s="37">
        <v>56</v>
      </c>
      <c r="AD5" s="40">
        <f t="shared" si="4"/>
        <v>7859.6491228070172</v>
      </c>
      <c r="AE5" s="41">
        <v>3500</v>
      </c>
      <c r="AF5" s="42">
        <f t="shared" si="5"/>
        <v>0.4453125</v>
      </c>
      <c r="AG5" s="29" t="s">
        <v>67</v>
      </c>
      <c r="AH5" s="43">
        <v>0.41399999999999998</v>
      </c>
      <c r="AI5" s="42">
        <f t="shared" si="6"/>
        <v>2.2811399999999997</v>
      </c>
      <c r="AJ5" s="42">
        <f t="shared" si="7"/>
        <v>8.2364524999999986</v>
      </c>
      <c r="AK5" s="44">
        <v>0</v>
      </c>
      <c r="AL5" s="42">
        <f t="shared" si="0"/>
        <v>0</v>
      </c>
      <c r="AM5" s="44">
        <v>0</v>
      </c>
      <c r="AN5" s="42">
        <f t="shared" si="1"/>
        <v>0</v>
      </c>
      <c r="AO5" s="44">
        <v>5.5E-2</v>
      </c>
      <c r="AP5" s="42">
        <f t="shared" si="8"/>
        <v>0.59898877500000003</v>
      </c>
      <c r="AQ5" s="44">
        <v>0</v>
      </c>
      <c r="AR5" s="42">
        <f t="shared" si="9"/>
        <v>0</v>
      </c>
      <c r="AS5" s="45">
        <v>0</v>
      </c>
      <c r="AT5" s="44">
        <v>0</v>
      </c>
      <c r="AU5" s="42">
        <f t="shared" si="10"/>
        <v>0</v>
      </c>
      <c r="AV5" s="42">
        <f t="shared" si="11"/>
        <v>0.59898877500000003</v>
      </c>
      <c r="AW5" s="46">
        <f t="shared" si="12"/>
        <v>8.8354412749999991</v>
      </c>
      <c r="AX5" s="47">
        <f t="shared" si="2"/>
        <v>0.18871723410008823</v>
      </c>
      <c r="AY5" s="45">
        <v>10.890705000000001</v>
      </c>
      <c r="AZ5" s="38">
        <v>640</v>
      </c>
      <c r="BA5" s="42">
        <f t="shared" si="13"/>
        <v>5654.6824159999996</v>
      </c>
      <c r="BB5" s="42">
        <f t="shared" si="14"/>
        <v>6970.0511999999999</v>
      </c>
    </row>
    <row r="6" spans="1:54" s="48" customFormat="1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30" t="s">
        <v>57</v>
      </c>
      <c r="I6" s="29" t="s">
        <v>68</v>
      </c>
      <c r="J6" s="29" t="s">
        <v>78</v>
      </c>
      <c r="K6" s="28" t="s">
        <v>60</v>
      </c>
      <c r="L6" s="31" t="s">
        <v>61</v>
      </c>
      <c r="M6" s="29" t="s">
        <v>79</v>
      </c>
      <c r="N6" s="29" t="s">
        <v>63</v>
      </c>
      <c r="O6" s="29"/>
      <c r="P6" s="32" t="s">
        <v>80</v>
      </c>
      <c r="Q6" s="33"/>
      <c r="R6" s="29"/>
      <c r="S6" s="29" t="s">
        <v>65</v>
      </c>
      <c r="T6" s="34"/>
      <c r="U6" s="35">
        <v>5.61</v>
      </c>
      <c r="V6" s="29" t="s">
        <v>66</v>
      </c>
      <c r="W6" s="36">
        <v>25</v>
      </c>
      <c r="X6" s="36">
        <v>20</v>
      </c>
      <c r="Y6" s="36">
        <v>28.5</v>
      </c>
      <c r="Z6" s="37">
        <v>7.35</v>
      </c>
      <c r="AA6" s="38">
        <v>2</v>
      </c>
      <c r="AB6" s="39">
        <f t="shared" si="3"/>
        <v>1.4250000000000001E-2</v>
      </c>
      <c r="AC6" s="37">
        <v>56</v>
      </c>
      <c r="AD6" s="40">
        <f t="shared" si="4"/>
        <v>7859.6491228070172</v>
      </c>
      <c r="AE6" s="41">
        <v>3500</v>
      </c>
      <c r="AF6" s="42">
        <f t="shared" si="5"/>
        <v>0.4453125</v>
      </c>
      <c r="AG6" s="29" t="s">
        <v>67</v>
      </c>
      <c r="AH6" s="43">
        <v>0.41399999999999998</v>
      </c>
      <c r="AI6" s="42">
        <f t="shared" si="6"/>
        <v>2.32254</v>
      </c>
      <c r="AJ6" s="42">
        <f t="shared" si="7"/>
        <v>8.3778524999999995</v>
      </c>
      <c r="AK6" s="44">
        <v>0</v>
      </c>
      <c r="AL6" s="42">
        <f t="shared" si="0"/>
        <v>0</v>
      </c>
      <c r="AM6" s="44">
        <v>0</v>
      </c>
      <c r="AN6" s="42">
        <f t="shared" si="1"/>
        <v>0</v>
      </c>
      <c r="AO6" s="44">
        <v>5.5E-2</v>
      </c>
      <c r="AP6" s="42">
        <f t="shared" si="8"/>
        <v>0.59898877500000003</v>
      </c>
      <c r="AQ6" s="44">
        <v>0</v>
      </c>
      <c r="AR6" s="42">
        <f t="shared" si="9"/>
        <v>0</v>
      </c>
      <c r="AS6" s="45">
        <v>0</v>
      </c>
      <c r="AT6" s="44">
        <v>0</v>
      </c>
      <c r="AU6" s="42">
        <f t="shared" si="10"/>
        <v>0</v>
      </c>
      <c r="AV6" s="42">
        <f t="shared" si="11"/>
        <v>0.59898877500000003</v>
      </c>
      <c r="AW6" s="46">
        <f t="shared" si="12"/>
        <v>8.976841275</v>
      </c>
      <c r="AX6" s="47">
        <f t="shared" si="2"/>
        <v>0.17573368528483699</v>
      </c>
      <c r="AY6" s="45">
        <v>10.890705000000001</v>
      </c>
      <c r="AZ6" s="38">
        <v>200</v>
      </c>
      <c r="BA6" s="42">
        <f t="shared" si="13"/>
        <v>1795.3682550000001</v>
      </c>
      <c r="BB6" s="42">
        <f t="shared" si="14"/>
        <v>2178.1410000000001</v>
      </c>
    </row>
    <row r="7" spans="1:54" s="48" customFormat="1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81</v>
      </c>
      <c r="H7" s="30" t="s">
        <v>57</v>
      </c>
      <c r="I7" s="29" t="s">
        <v>82</v>
      </c>
      <c r="J7" s="29" t="s">
        <v>83</v>
      </c>
      <c r="K7" s="28" t="s">
        <v>60</v>
      </c>
      <c r="L7" s="31" t="s">
        <v>61</v>
      </c>
      <c r="M7" s="29" t="s">
        <v>84</v>
      </c>
      <c r="N7" s="29" t="s">
        <v>63</v>
      </c>
      <c r="O7" s="29"/>
      <c r="P7" s="32" t="s">
        <v>85</v>
      </c>
      <c r="Q7" s="33"/>
      <c r="R7" s="29"/>
      <c r="S7" s="29" t="s">
        <v>65</v>
      </c>
      <c r="T7" s="34"/>
      <c r="U7" s="35">
        <v>0.93</v>
      </c>
      <c r="V7" s="29" t="s">
        <v>66</v>
      </c>
      <c r="W7" s="36">
        <v>25</v>
      </c>
      <c r="X7" s="36">
        <v>15</v>
      </c>
      <c r="Y7" s="36">
        <v>15.5</v>
      </c>
      <c r="Z7" s="37">
        <v>1.04</v>
      </c>
      <c r="AA7" s="38">
        <v>4</v>
      </c>
      <c r="AB7" s="39">
        <f t="shared" si="3"/>
        <v>5.8125E-3</v>
      </c>
      <c r="AC7" s="37">
        <v>56</v>
      </c>
      <c r="AD7" s="40">
        <f t="shared" si="4"/>
        <v>38537.634408602149</v>
      </c>
      <c r="AE7" s="41">
        <v>3500</v>
      </c>
      <c r="AF7" s="42">
        <f t="shared" si="5"/>
        <v>9.08203125E-2</v>
      </c>
      <c r="AG7" s="29" t="s">
        <v>86</v>
      </c>
      <c r="AH7" s="43">
        <v>0.41399999999999998</v>
      </c>
      <c r="AI7" s="42">
        <f t="shared" si="6"/>
        <v>0.38501999999999997</v>
      </c>
      <c r="AJ7" s="42">
        <f t="shared" si="7"/>
        <v>1.4058403125000001</v>
      </c>
      <c r="AK7" s="44">
        <v>0</v>
      </c>
      <c r="AL7" s="42">
        <f t="shared" si="0"/>
        <v>0</v>
      </c>
      <c r="AM7" s="44">
        <v>0</v>
      </c>
      <c r="AN7" s="42">
        <f t="shared" si="1"/>
        <v>0</v>
      </c>
      <c r="AO7" s="44">
        <v>5.5E-2</v>
      </c>
      <c r="AP7" s="42">
        <f t="shared" si="8"/>
        <v>0.10838844500000001</v>
      </c>
      <c r="AQ7" s="44">
        <v>0</v>
      </c>
      <c r="AR7" s="42">
        <f t="shared" si="9"/>
        <v>0</v>
      </c>
      <c r="AS7" s="45">
        <v>0</v>
      </c>
      <c r="AT7" s="44">
        <v>0</v>
      </c>
      <c r="AU7" s="42">
        <f t="shared" si="10"/>
        <v>0</v>
      </c>
      <c r="AV7" s="42">
        <f t="shared" si="11"/>
        <v>0.10838844500000001</v>
      </c>
      <c r="AW7" s="46">
        <f t="shared" si="12"/>
        <v>1.5142287575000002</v>
      </c>
      <c r="AX7" s="47">
        <f t="shared" si="2"/>
        <v>0.23162859599563401</v>
      </c>
      <c r="AY7" s="45">
        <v>1.9706990000000002</v>
      </c>
      <c r="AZ7" s="38">
        <v>500</v>
      </c>
      <c r="BA7" s="42">
        <f t="shared" si="13"/>
        <v>757.11437875000013</v>
      </c>
      <c r="BB7" s="42">
        <f t="shared" si="14"/>
        <v>985.34950000000015</v>
      </c>
    </row>
    <row r="8" spans="1:54" ht="15" customHeight="1" x14ac:dyDescent="0.25">
      <c r="A8" s="49">
        <v>7</v>
      </c>
      <c r="B8" s="31"/>
      <c r="C8" s="31"/>
      <c r="D8" s="31"/>
      <c r="E8" s="29" t="s">
        <v>54</v>
      </c>
      <c r="F8" s="29" t="s">
        <v>55</v>
      </c>
      <c r="G8" s="29" t="s">
        <v>81</v>
      </c>
      <c r="H8" s="30" t="s">
        <v>57</v>
      </c>
      <c r="I8" s="29" t="s">
        <v>82</v>
      </c>
      <c r="J8" s="29" t="s">
        <v>87</v>
      </c>
      <c r="K8" s="28" t="s">
        <v>60</v>
      </c>
      <c r="L8" s="31" t="s">
        <v>61</v>
      </c>
      <c r="M8" s="29" t="s">
        <v>88</v>
      </c>
      <c r="N8" s="29" t="s">
        <v>63</v>
      </c>
      <c r="O8" s="29"/>
      <c r="P8" s="32" t="s">
        <v>89</v>
      </c>
      <c r="Q8" s="50"/>
      <c r="R8" s="31"/>
      <c r="S8" s="29" t="s">
        <v>65</v>
      </c>
      <c r="T8" s="34"/>
      <c r="U8" s="35">
        <v>1.06</v>
      </c>
      <c r="V8" s="29" t="s">
        <v>66</v>
      </c>
      <c r="W8" s="51">
        <v>25</v>
      </c>
      <c r="X8" s="51">
        <v>15</v>
      </c>
      <c r="Y8" s="51">
        <v>18.5</v>
      </c>
      <c r="Z8" s="52">
        <v>1.21</v>
      </c>
      <c r="AA8" s="38">
        <v>4</v>
      </c>
      <c r="AB8" s="53">
        <f t="shared" si="3"/>
        <v>6.9375000000000001E-3</v>
      </c>
      <c r="AC8" s="37">
        <v>56</v>
      </c>
      <c r="AD8" s="40">
        <f t="shared" si="4"/>
        <v>32288.288288288288</v>
      </c>
      <c r="AE8" s="41">
        <v>3500</v>
      </c>
      <c r="AF8" s="46">
        <f t="shared" si="5"/>
        <v>0.1083984375</v>
      </c>
      <c r="AG8" s="31" t="s">
        <v>86</v>
      </c>
      <c r="AH8" s="54">
        <v>0.41399999999999998</v>
      </c>
      <c r="AI8" s="42">
        <f t="shared" si="6"/>
        <v>0.43884000000000001</v>
      </c>
      <c r="AJ8" s="42">
        <f t="shared" si="7"/>
        <v>1.6072384375</v>
      </c>
      <c r="AK8" s="44">
        <v>0</v>
      </c>
      <c r="AL8" s="46">
        <f t="shared" si="0"/>
        <v>0</v>
      </c>
      <c r="AM8" s="44">
        <v>0</v>
      </c>
      <c r="AN8" s="46">
        <f t="shared" si="1"/>
        <v>0</v>
      </c>
      <c r="AO8" s="44">
        <v>5.5E-2</v>
      </c>
      <c r="AP8" s="42">
        <f t="shared" si="8"/>
        <v>0.12550240999999998</v>
      </c>
      <c r="AQ8" s="44">
        <v>0</v>
      </c>
      <c r="AR8" s="42">
        <f t="shared" si="9"/>
        <v>0</v>
      </c>
      <c r="AS8" s="45">
        <v>0</v>
      </c>
      <c r="AT8" s="44">
        <v>0</v>
      </c>
      <c r="AU8" s="42">
        <f t="shared" si="10"/>
        <v>0</v>
      </c>
      <c r="AV8" s="42">
        <f t="shared" si="11"/>
        <v>0.12550240999999998</v>
      </c>
      <c r="AW8" s="46">
        <f t="shared" si="12"/>
        <v>1.7327408474999999</v>
      </c>
      <c r="AX8" s="55">
        <f t="shared" si="2"/>
        <v>0.2406460831110733</v>
      </c>
      <c r="AY8" s="6">
        <v>2.2818619999999998</v>
      </c>
      <c r="AZ8" s="5">
        <v>200</v>
      </c>
      <c r="BA8" s="42">
        <f t="shared" si="13"/>
        <v>346.54816949999997</v>
      </c>
      <c r="BB8" s="42">
        <f t="shared" si="14"/>
        <v>456.37239999999997</v>
      </c>
    </row>
    <row r="9" spans="1:54" ht="15" customHeight="1" x14ac:dyDescent="0.25">
      <c r="A9" s="49">
        <v>8</v>
      </c>
      <c r="B9" s="31"/>
      <c r="C9" s="31"/>
      <c r="D9" s="31"/>
      <c r="E9" s="29" t="s">
        <v>54</v>
      </c>
      <c r="F9" s="29" t="s">
        <v>55</v>
      </c>
      <c r="G9" s="29" t="s">
        <v>56</v>
      </c>
      <c r="H9" s="30" t="s">
        <v>57</v>
      </c>
      <c r="I9" s="29" t="s">
        <v>117</v>
      </c>
      <c r="J9" s="29" t="s">
        <v>118</v>
      </c>
      <c r="K9" s="28" t="s">
        <v>90</v>
      </c>
      <c r="L9" s="31" t="s">
        <v>61</v>
      </c>
      <c r="M9" s="29" t="s">
        <v>62</v>
      </c>
      <c r="N9" s="29" t="s">
        <v>91</v>
      </c>
      <c r="O9" s="29"/>
      <c r="P9" s="56" t="s">
        <v>92</v>
      </c>
      <c r="Q9" s="50"/>
      <c r="R9" s="31"/>
      <c r="S9" s="29" t="s">
        <v>65</v>
      </c>
      <c r="T9" s="34"/>
      <c r="U9" s="35">
        <v>3.42</v>
      </c>
      <c r="V9" s="29" t="s">
        <v>66</v>
      </c>
      <c r="W9" s="36">
        <v>25</v>
      </c>
      <c r="X9" s="36">
        <v>20</v>
      </c>
      <c r="Y9" s="36">
        <v>19</v>
      </c>
      <c r="Z9" s="52">
        <v>4.26</v>
      </c>
      <c r="AA9" s="38">
        <f>AA2</f>
        <v>2</v>
      </c>
      <c r="AB9" s="53">
        <f t="shared" si="3"/>
        <v>9.4999999999999998E-3</v>
      </c>
      <c r="AC9" s="37">
        <v>56</v>
      </c>
      <c r="AD9" s="40">
        <f>IF(AA9="","",AC9/AB9*AA9)</f>
        <v>11789.473684210527</v>
      </c>
      <c r="AE9" s="41">
        <v>3500</v>
      </c>
      <c r="AF9" s="46">
        <f t="shared" si="5"/>
        <v>0.296875</v>
      </c>
      <c r="AG9" s="31" t="str">
        <f>AG2</f>
        <v>6302.32.2040</v>
      </c>
      <c r="AH9" s="54">
        <v>0.41399999999999998</v>
      </c>
      <c r="AI9" s="42">
        <f t="shared" si="6"/>
        <v>1.4158799999999998</v>
      </c>
      <c r="AJ9" s="42">
        <f t="shared" si="7"/>
        <v>5.1327549999999995</v>
      </c>
      <c r="AK9" s="44">
        <v>0</v>
      </c>
      <c r="AL9" s="46">
        <f t="shared" si="0"/>
        <v>0</v>
      </c>
      <c r="AM9" s="44">
        <v>0</v>
      </c>
      <c r="AN9" s="46">
        <f t="shared" si="1"/>
        <v>0</v>
      </c>
      <c r="AO9" s="44">
        <v>5.5E-2</v>
      </c>
      <c r="AP9" s="42">
        <f t="shared" si="8"/>
        <v>0.39632340000000005</v>
      </c>
      <c r="AQ9" s="44">
        <v>0</v>
      </c>
      <c r="AR9" s="42">
        <f t="shared" si="9"/>
        <v>0</v>
      </c>
      <c r="AS9" s="45">
        <v>0</v>
      </c>
      <c r="AT9" s="44">
        <v>0</v>
      </c>
      <c r="AU9" s="42">
        <f t="shared" si="10"/>
        <v>0</v>
      </c>
      <c r="AV9" s="42">
        <f t="shared" si="11"/>
        <v>0.39632340000000005</v>
      </c>
      <c r="AW9" s="46">
        <f>IF(ISERROR(AJ9+AV9),"",AJ9+AV9)</f>
        <v>5.5290783999999995</v>
      </c>
      <c r="AX9" s="55">
        <f t="shared" si="2"/>
        <v>0.23269907353439148</v>
      </c>
      <c r="AY9" s="6">
        <f>AY2</f>
        <v>7.2058800000000005</v>
      </c>
      <c r="AZ9" s="5">
        <v>100</v>
      </c>
      <c r="BA9" s="42">
        <f t="shared" si="13"/>
        <v>552.90783999999996</v>
      </c>
      <c r="BB9" s="42">
        <f t="shared" si="14"/>
        <v>720.58800000000008</v>
      </c>
    </row>
    <row r="10" spans="1:54" ht="15" customHeight="1" x14ac:dyDescent="0.25">
      <c r="A10" s="49">
        <v>9</v>
      </c>
      <c r="B10" s="31"/>
      <c r="C10" s="31"/>
      <c r="D10" s="31"/>
      <c r="E10" s="29" t="s">
        <v>54</v>
      </c>
      <c r="F10" s="29" t="s">
        <v>55</v>
      </c>
      <c r="G10" s="29" t="s">
        <v>56</v>
      </c>
      <c r="H10" s="30" t="s">
        <v>57</v>
      </c>
      <c r="I10" s="29" t="s">
        <v>117</v>
      </c>
      <c r="J10" s="29" t="s">
        <v>119</v>
      </c>
      <c r="K10" s="28" t="s">
        <v>60</v>
      </c>
      <c r="L10" s="31" t="s">
        <v>61</v>
      </c>
      <c r="M10" s="29" t="s">
        <v>70</v>
      </c>
      <c r="N10" s="29" t="s">
        <v>91</v>
      </c>
      <c r="O10" s="29"/>
      <c r="P10" s="56" t="s">
        <v>93</v>
      </c>
      <c r="Q10" s="50"/>
      <c r="R10" s="31"/>
      <c r="S10" s="29" t="s">
        <v>65</v>
      </c>
      <c r="T10" s="34"/>
      <c r="U10" s="35">
        <v>4.4000000000000004</v>
      </c>
      <c r="V10" s="29" t="s">
        <v>66</v>
      </c>
      <c r="W10" s="36">
        <v>25</v>
      </c>
      <c r="X10" s="36">
        <v>20</v>
      </c>
      <c r="Y10" s="36">
        <v>22</v>
      </c>
      <c r="Z10" s="52">
        <v>5.57</v>
      </c>
      <c r="AA10" s="38">
        <f t="shared" ref="AA10:AA15" si="15">AA3</f>
        <v>2</v>
      </c>
      <c r="AB10" s="53">
        <f t="shared" si="3"/>
        <v>1.0999999999999999E-2</v>
      </c>
      <c r="AC10" s="37">
        <v>56</v>
      </c>
      <c r="AD10" s="40">
        <f t="shared" si="4"/>
        <v>10181.818181818182</v>
      </c>
      <c r="AE10" s="41">
        <v>3500</v>
      </c>
      <c r="AF10" s="46">
        <f>IF(ISERROR(AE10/AD10),"",AE10/AD10)</f>
        <v>0.34375</v>
      </c>
      <c r="AG10" s="31" t="str">
        <f t="shared" ref="AG10:AG15" si="16">AG3</f>
        <v>6302.32.2040</v>
      </c>
      <c r="AH10" s="54">
        <v>0.41399999999999998</v>
      </c>
      <c r="AI10" s="42">
        <f t="shared" si="6"/>
        <v>1.8216000000000001</v>
      </c>
      <c r="AJ10" s="42">
        <f>IF(ISERROR(U10+AF10+AI10),"",U10+AF10+AI10)</f>
        <v>6.5653500000000005</v>
      </c>
      <c r="AK10" s="44">
        <v>0</v>
      </c>
      <c r="AL10" s="46">
        <f t="shared" si="0"/>
        <v>0</v>
      </c>
      <c r="AM10" s="44">
        <v>0</v>
      </c>
      <c r="AN10" s="46">
        <f t="shared" si="1"/>
        <v>0</v>
      </c>
      <c r="AO10" s="44">
        <v>5.5E-2</v>
      </c>
      <c r="AP10" s="42">
        <f t="shared" si="8"/>
        <v>0.42574740999999999</v>
      </c>
      <c r="AQ10" s="44">
        <v>0</v>
      </c>
      <c r="AR10" s="42">
        <f t="shared" si="9"/>
        <v>0</v>
      </c>
      <c r="AS10" s="45">
        <v>0</v>
      </c>
      <c r="AT10" s="44">
        <v>0</v>
      </c>
      <c r="AU10" s="42">
        <f t="shared" si="10"/>
        <v>0</v>
      </c>
      <c r="AV10" s="42">
        <f t="shared" si="11"/>
        <v>0.42574740999999999</v>
      </c>
      <c r="AW10" s="46">
        <f t="shared" si="12"/>
        <v>6.9910974100000001</v>
      </c>
      <c r="AX10" s="55">
        <f>IF(ISERROR((AY10-AW10)/AY10),"",(AY10-AW10)/AY10)</f>
        <v>9.6858023047045647E-2</v>
      </c>
      <c r="AY10" s="6">
        <f t="shared" ref="AY10:AY15" si="17">AY3</f>
        <v>7.7408619999999999</v>
      </c>
      <c r="AZ10" s="5">
        <v>200</v>
      </c>
      <c r="BA10" s="42">
        <f t="shared" si="13"/>
        <v>1398.219482</v>
      </c>
      <c r="BB10" s="42">
        <f t="shared" si="14"/>
        <v>1548.1723999999999</v>
      </c>
    </row>
    <row r="11" spans="1:54" ht="15" customHeight="1" x14ac:dyDescent="0.25">
      <c r="A11" s="49">
        <v>10</v>
      </c>
      <c r="B11" s="31"/>
      <c r="C11" s="31"/>
      <c r="D11" s="31"/>
      <c r="E11" s="29" t="s">
        <v>54</v>
      </c>
      <c r="F11" s="29" t="s">
        <v>55</v>
      </c>
      <c r="G11" s="29" t="s">
        <v>56</v>
      </c>
      <c r="H11" s="30" t="s">
        <v>57</v>
      </c>
      <c r="I11" s="29" t="s">
        <v>117</v>
      </c>
      <c r="J11" s="29" t="s">
        <v>120</v>
      </c>
      <c r="K11" s="28" t="s">
        <v>60</v>
      </c>
      <c r="L11" s="31" t="s">
        <v>61</v>
      </c>
      <c r="M11" s="29" t="s">
        <v>73</v>
      </c>
      <c r="N11" s="29" t="s">
        <v>91</v>
      </c>
      <c r="O11" s="29"/>
      <c r="P11" s="56" t="s">
        <v>94</v>
      </c>
      <c r="Q11" s="50"/>
      <c r="R11" s="31"/>
      <c r="S11" s="29" t="s">
        <v>65</v>
      </c>
      <c r="T11" s="34"/>
      <c r="U11" s="35">
        <v>4.7300000000000004</v>
      </c>
      <c r="V11" s="29" t="s">
        <v>66</v>
      </c>
      <c r="W11" s="36">
        <v>25</v>
      </c>
      <c r="X11" s="36">
        <v>20</v>
      </c>
      <c r="Y11" s="36">
        <v>26</v>
      </c>
      <c r="Z11" s="52">
        <v>6.13</v>
      </c>
      <c r="AA11" s="38">
        <f t="shared" si="15"/>
        <v>2</v>
      </c>
      <c r="AB11" s="53">
        <f t="shared" si="3"/>
        <v>1.2999999999999999E-2</v>
      </c>
      <c r="AC11" s="37">
        <v>56</v>
      </c>
      <c r="AD11" s="40">
        <f t="shared" si="4"/>
        <v>8615.3846153846152</v>
      </c>
      <c r="AE11" s="41">
        <v>3500</v>
      </c>
      <c r="AF11" s="46">
        <f t="shared" si="5"/>
        <v>0.40625</v>
      </c>
      <c r="AG11" s="31" t="str">
        <f t="shared" si="16"/>
        <v>6302.32.2040</v>
      </c>
      <c r="AH11" s="54">
        <v>0.41399999999999998</v>
      </c>
      <c r="AI11" s="42">
        <f t="shared" si="6"/>
        <v>1.9582200000000001</v>
      </c>
      <c r="AJ11" s="42">
        <f t="shared" si="7"/>
        <v>7.0944700000000003</v>
      </c>
      <c r="AK11" s="44">
        <v>0</v>
      </c>
      <c r="AL11" s="46">
        <f t="shared" si="0"/>
        <v>0</v>
      </c>
      <c r="AM11" s="44">
        <v>0</v>
      </c>
      <c r="AN11" s="46">
        <f t="shared" si="1"/>
        <v>0</v>
      </c>
      <c r="AO11" s="44">
        <v>5.5E-2</v>
      </c>
      <c r="AP11" s="42">
        <f t="shared" si="8"/>
        <v>0.50657336400000008</v>
      </c>
      <c r="AQ11" s="44">
        <v>0</v>
      </c>
      <c r="AR11" s="42">
        <f t="shared" si="9"/>
        <v>0</v>
      </c>
      <c r="AS11" s="45">
        <v>0</v>
      </c>
      <c r="AT11" s="44">
        <v>0</v>
      </c>
      <c r="AU11" s="42">
        <f t="shared" si="10"/>
        <v>0</v>
      </c>
      <c r="AV11" s="42">
        <f t="shared" si="11"/>
        <v>0.50657336400000008</v>
      </c>
      <c r="AW11" s="46">
        <f t="shared" si="12"/>
        <v>7.6010433640000006</v>
      </c>
      <c r="AX11" s="55">
        <f t="shared" si="2"/>
        <v>0.17473476749954042</v>
      </c>
      <c r="AY11" s="6">
        <f t="shared" si="17"/>
        <v>9.210424800000002</v>
      </c>
      <c r="AZ11" s="5">
        <v>450</v>
      </c>
      <c r="BA11" s="42">
        <f t="shared" si="13"/>
        <v>3420.4695138000002</v>
      </c>
      <c r="BB11" s="42">
        <f t="shared" si="14"/>
        <v>4144.6911600000012</v>
      </c>
    </row>
    <row r="12" spans="1:54" ht="15" customHeight="1" x14ac:dyDescent="0.25">
      <c r="A12" s="49">
        <v>11</v>
      </c>
      <c r="B12" s="31"/>
      <c r="C12" s="31"/>
      <c r="D12" s="31"/>
      <c r="E12" s="29" t="s">
        <v>54</v>
      </c>
      <c r="F12" s="29" t="s">
        <v>55</v>
      </c>
      <c r="G12" s="29" t="s">
        <v>56</v>
      </c>
      <c r="H12" s="30" t="s">
        <v>57</v>
      </c>
      <c r="I12" s="29" t="s">
        <v>117</v>
      </c>
      <c r="J12" s="29" t="s">
        <v>121</v>
      </c>
      <c r="K12" s="28" t="s">
        <v>60</v>
      </c>
      <c r="L12" s="31" t="s">
        <v>61</v>
      </c>
      <c r="M12" s="29" t="s">
        <v>76</v>
      </c>
      <c r="N12" s="29" t="s">
        <v>91</v>
      </c>
      <c r="O12" s="29"/>
      <c r="P12" s="56" t="s">
        <v>95</v>
      </c>
      <c r="Q12" s="50"/>
      <c r="R12" s="31"/>
      <c r="S12" s="29" t="s">
        <v>65</v>
      </c>
      <c r="T12" s="34"/>
      <c r="U12" s="35">
        <v>5.51</v>
      </c>
      <c r="V12" s="29" t="s">
        <v>66</v>
      </c>
      <c r="W12" s="36">
        <v>25</v>
      </c>
      <c r="X12" s="36">
        <v>20</v>
      </c>
      <c r="Y12" s="36">
        <v>28.5</v>
      </c>
      <c r="Z12" s="52">
        <v>7.35</v>
      </c>
      <c r="AA12" s="38">
        <f t="shared" si="15"/>
        <v>2</v>
      </c>
      <c r="AB12" s="53">
        <f t="shared" si="3"/>
        <v>1.4250000000000001E-2</v>
      </c>
      <c r="AC12" s="37">
        <v>56</v>
      </c>
      <c r="AD12" s="40">
        <f t="shared" si="4"/>
        <v>7859.6491228070172</v>
      </c>
      <c r="AE12" s="41">
        <v>3500</v>
      </c>
      <c r="AF12" s="46">
        <f t="shared" si="5"/>
        <v>0.4453125</v>
      </c>
      <c r="AG12" s="31" t="str">
        <f t="shared" si="16"/>
        <v>6302.32.2040</v>
      </c>
      <c r="AH12" s="54">
        <v>0.41399999999999998</v>
      </c>
      <c r="AI12" s="42">
        <f t="shared" si="6"/>
        <v>2.2811399999999997</v>
      </c>
      <c r="AJ12" s="42">
        <f t="shared" si="7"/>
        <v>8.2364524999999986</v>
      </c>
      <c r="AK12" s="44">
        <v>0</v>
      </c>
      <c r="AL12" s="46">
        <f t="shared" si="0"/>
        <v>0</v>
      </c>
      <c r="AM12" s="44">
        <v>0</v>
      </c>
      <c r="AN12" s="46">
        <f t="shared" si="1"/>
        <v>0</v>
      </c>
      <c r="AO12" s="44">
        <v>5.5E-2</v>
      </c>
      <c r="AP12" s="42">
        <f t="shared" si="8"/>
        <v>0.59898877500000003</v>
      </c>
      <c r="AQ12" s="44">
        <v>0</v>
      </c>
      <c r="AR12" s="42">
        <f t="shared" si="9"/>
        <v>0</v>
      </c>
      <c r="AS12" s="45">
        <v>0</v>
      </c>
      <c r="AT12" s="44">
        <v>0</v>
      </c>
      <c r="AU12" s="42">
        <f t="shared" si="10"/>
        <v>0</v>
      </c>
      <c r="AV12" s="42">
        <f t="shared" si="11"/>
        <v>0.59898877500000003</v>
      </c>
      <c r="AW12" s="46">
        <f t="shared" si="12"/>
        <v>8.8354412749999991</v>
      </c>
      <c r="AX12" s="55">
        <f t="shared" si="2"/>
        <v>0.18871723410008823</v>
      </c>
      <c r="AY12" s="6">
        <f t="shared" si="17"/>
        <v>10.890705000000001</v>
      </c>
      <c r="AZ12" s="5">
        <v>250</v>
      </c>
      <c r="BA12" s="42">
        <f t="shared" si="13"/>
        <v>2208.8603187499998</v>
      </c>
      <c r="BB12" s="42">
        <f t="shared" si="14"/>
        <v>2722.67625</v>
      </c>
    </row>
    <row r="13" spans="1:54" ht="15" customHeight="1" x14ac:dyDescent="0.25">
      <c r="A13" s="49">
        <v>12</v>
      </c>
      <c r="B13" s="31"/>
      <c r="C13" s="31"/>
      <c r="D13" s="31"/>
      <c r="E13" s="29" t="s">
        <v>54</v>
      </c>
      <c r="F13" s="29" t="s">
        <v>55</v>
      </c>
      <c r="G13" s="29" t="s">
        <v>56</v>
      </c>
      <c r="H13" s="30" t="s">
        <v>57</v>
      </c>
      <c r="I13" s="29" t="s">
        <v>117</v>
      </c>
      <c r="J13" s="29" t="s">
        <v>122</v>
      </c>
      <c r="K13" s="28" t="s">
        <v>60</v>
      </c>
      <c r="L13" s="31" t="s">
        <v>61</v>
      </c>
      <c r="M13" s="29" t="s">
        <v>79</v>
      </c>
      <c r="N13" s="29" t="s">
        <v>91</v>
      </c>
      <c r="O13" s="29"/>
      <c r="P13" s="56" t="s">
        <v>96</v>
      </c>
      <c r="Q13" s="50"/>
      <c r="R13" s="31"/>
      <c r="S13" s="29" t="s">
        <v>65</v>
      </c>
      <c r="T13" s="34"/>
      <c r="U13" s="35">
        <v>5.61</v>
      </c>
      <c r="V13" s="29" t="s">
        <v>66</v>
      </c>
      <c r="W13" s="36">
        <v>25</v>
      </c>
      <c r="X13" s="36">
        <v>20</v>
      </c>
      <c r="Y13" s="36">
        <v>28.5</v>
      </c>
      <c r="Z13" s="52">
        <v>7.35</v>
      </c>
      <c r="AA13" s="38">
        <f t="shared" si="15"/>
        <v>2</v>
      </c>
      <c r="AB13" s="53">
        <f t="shared" si="3"/>
        <v>1.4250000000000001E-2</v>
      </c>
      <c r="AC13" s="37">
        <v>56</v>
      </c>
      <c r="AD13" s="40">
        <f t="shared" si="4"/>
        <v>7859.6491228070172</v>
      </c>
      <c r="AE13" s="41">
        <v>3500</v>
      </c>
      <c r="AF13" s="46">
        <f t="shared" si="5"/>
        <v>0.4453125</v>
      </c>
      <c r="AG13" s="31" t="str">
        <f t="shared" si="16"/>
        <v>6302.32.2040</v>
      </c>
      <c r="AH13" s="54">
        <v>0.41399999999999998</v>
      </c>
      <c r="AI13" s="42">
        <f t="shared" si="6"/>
        <v>2.32254</v>
      </c>
      <c r="AJ13" s="42">
        <f t="shared" si="7"/>
        <v>8.3778524999999995</v>
      </c>
      <c r="AK13" s="44">
        <v>0</v>
      </c>
      <c r="AL13" s="46">
        <f t="shared" si="0"/>
        <v>0</v>
      </c>
      <c r="AM13" s="44">
        <v>0</v>
      </c>
      <c r="AN13" s="46">
        <f t="shared" si="1"/>
        <v>0</v>
      </c>
      <c r="AO13" s="44">
        <v>5.5E-2</v>
      </c>
      <c r="AP13" s="42">
        <f t="shared" si="8"/>
        <v>0.59898877500000003</v>
      </c>
      <c r="AQ13" s="44">
        <v>0</v>
      </c>
      <c r="AR13" s="42">
        <f t="shared" si="9"/>
        <v>0</v>
      </c>
      <c r="AS13" s="45">
        <v>0</v>
      </c>
      <c r="AT13" s="44">
        <v>0</v>
      </c>
      <c r="AU13" s="42">
        <f t="shared" si="10"/>
        <v>0</v>
      </c>
      <c r="AV13" s="42">
        <f t="shared" si="11"/>
        <v>0.59898877500000003</v>
      </c>
      <c r="AW13" s="46">
        <f t="shared" si="12"/>
        <v>8.976841275</v>
      </c>
      <c r="AX13" s="55">
        <f t="shared" si="2"/>
        <v>0.17573368528483699</v>
      </c>
      <c r="AY13" s="6">
        <f t="shared" si="17"/>
        <v>10.890705000000001</v>
      </c>
      <c r="AZ13" s="5">
        <v>150</v>
      </c>
      <c r="BA13" s="42">
        <f t="shared" si="13"/>
        <v>1346.52619125</v>
      </c>
      <c r="BB13" s="42">
        <f t="shared" si="14"/>
        <v>1633.6057500000002</v>
      </c>
    </row>
    <row r="14" spans="1:54" ht="15" customHeight="1" x14ac:dyDescent="0.25">
      <c r="A14" s="49">
        <v>13</v>
      </c>
      <c r="B14" s="31"/>
      <c r="C14" s="31"/>
      <c r="D14" s="31"/>
      <c r="E14" s="29" t="s">
        <v>54</v>
      </c>
      <c r="F14" s="29" t="s">
        <v>55</v>
      </c>
      <c r="G14" s="29" t="s">
        <v>81</v>
      </c>
      <c r="H14" s="30" t="s">
        <v>57</v>
      </c>
      <c r="I14" s="29" t="s">
        <v>123</v>
      </c>
      <c r="J14" s="29" t="s">
        <v>124</v>
      </c>
      <c r="K14" s="28" t="s">
        <v>60</v>
      </c>
      <c r="L14" s="31" t="s">
        <v>61</v>
      </c>
      <c r="M14" s="29" t="s">
        <v>84</v>
      </c>
      <c r="N14" s="29" t="s">
        <v>91</v>
      </c>
      <c r="O14" s="29"/>
      <c r="P14" s="56" t="s">
        <v>97</v>
      </c>
      <c r="Q14" s="50"/>
      <c r="R14" s="31"/>
      <c r="S14" s="29" t="s">
        <v>65</v>
      </c>
      <c r="T14" s="34"/>
      <c r="U14" s="35">
        <v>0.93</v>
      </c>
      <c r="V14" s="29" t="s">
        <v>66</v>
      </c>
      <c r="W14" s="36">
        <v>25</v>
      </c>
      <c r="X14" s="36">
        <v>15</v>
      </c>
      <c r="Y14" s="36">
        <v>15.5</v>
      </c>
      <c r="Z14" s="52">
        <v>1.04</v>
      </c>
      <c r="AA14" s="38">
        <f t="shared" si="15"/>
        <v>4</v>
      </c>
      <c r="AB14" s="53">
        <f t="shared" si="3"/>
        <v>5.8125E-3</v>
      </c>
      <c r="AC14" s="37">
        <v>56</v>
      </c>
      <c r="AD14" s="40">
        <f t="shared" si="4"/>
        <v>38537.634408602149</v>
      </c>
      <c r="AE14" s="41">
        <v>3500</v>
      </c>
      <c r="AF14" s="46">
        <f t="shared" si="5"/>
        <v>9.08203125E-2</v>
      </c>
      <c r="AG14" s="31" t="str">
        <f t="shared" si="16"/>
        <v>6302.32.2020</v>
      </c>
      <c r="AH14" s="54">
        <v>0.41399999999999998</v>
      </c>
      <c r="AI14" s="42">
        <f t="shared" si="6"/>
        <v>0.38501999999999997</v>
      </c>
      <c r="AJ14" s="42">
        <f t="shared" si="7"/>
        <v>1.4058403125000001</v>
      </c>
      <c r="AK14" s="44">
        <v>0</v>
      </c>
      <c r="AL14" s="46">
        <f t="shared" si="0"/>
        <v>0</v>
      </c>
      <c r="AM14" s="44">
        <v>0</v>
      </c>
      <c r="AN14" s="46">
        <f t="shared" si="1"/>
        <v>0</v>
      </c>
      <c r="AO14" s="44">
        <v>5.5E-2</v>
      </c>
      <c r="AP14" s="42">
        <f t="shared" si="8"/>
        <v>0.10838844500000001</v>
      </c>
      <c r="AQ14" s="44">
        <v>0</v>
      </c>
      <c r="AR14" s="42">
        <f t="shared" si="9"/>
        <v>0</v>
      </c>
      <c r="AS14" s="45">
        <v>0</v>
      </c>
      <c r="AT14" s="44">
        <v>0</v>
      </c>
      <c r="AU14" s="42">
        <f t="shared" si="10"/>
        <v>0</v>
      </c>
      <c r="AV14" s="42">
        <f t="shared" si="11"/>
        <v>0.10838844500000001</v>
      </c>
      <c r="AW14" s="46">
        <f t="shared" si="12"/>
        <v>1.5142287575000002</v>
      </c>
      <c r="AX14" s="55">
        <f t="shared" si="2"/>
        <v>0.23162859599563401</v>
      </c>
      <c r="AY14" s="6">
        <f t="shared" si="17"/>
        <v>1.9706990000000002</v>
      </c>
      <c r="AZ14" s="5">
        <v>400</v>
      </c>
      <c r="BA14" s="42">
        <f t="shared" si="13"/>
        <v>605.69150300000013</v>
      </c>
      <c r="BB14" s="42">
        <f t="shared" si="14"/>
        <v>788.27960000000007</v>
      </c>
    </row>
    <row r="15" spans="1:54" ht="15" customHeight="1" x14ac:dyDescent="0.25">
      <c r="A15" s="49">
        <v>14</v>
      </c>
      <c r="B15" s="31"/>
      <c r="C15" s="31"/>
      <c r="D15" s="31"/>
      <c r="E15" s="29" t="s">
        <v>54</v>
      </c>
      <c r="F15" s="29" t="s">
        <v>55</v>
      </c>
      <c r="G15" s="29" t="s">
        <v>81</v>
      </c>
      <c r="H15" s="30" t="s">
        <v>57</v>
      </c>
      <c r="I15" s="29" t="s">
        <v>123</v>
      </c>
      <c r="J15" s="29" t="s">
        <v>125</v>
      </c>
      <c r="K15" s="28" t="s">
        <v>60</v>
      </c>
      <c r="L15" s="31" t="s">
        <v>61</v>
      </c>
      <c r="M15" s="29" t="s">
        <v>88</v>
      </c>
      <c r="N15" s="29" t="s">
        <v>91</v>
      </c>
      <c r="O15" s="29"/>
      <c r="P15" s="56" t="s">
        <v>98</v>
      </c>
      <c r="Q15" s="50"/>
      <c r="R15" s="31"/>
      <c r="S15" s="29" t="s">
        <v>65</v>
      </c>
      <c r="T15" s="34"/>
      <c r="U15" s="35">
        <v>1.06</v>
      </c>
      <c r="V15" s="29" t="s">
        <v>66</v>
      </c>
      <c r="W15" s="51">
        <v>25</v>
      </c>
      <c r="X15" s="51">
        <v>15</v>
      </c>
      <c r="Y15" s="51">
        <v>18.5</v>
      </c>
      <c r="Z15" s="52">
        <v>1.21</v>
      </c>
      <c r="AA15" s="38">
        <f t="shared" si="15"/>
        <v>4</v>
      </c>
      <c r="AB15" s="53">
        <f t="shared" si="3"/>
        <v>6.9375000000000001E-3</v>
      </c>
      <c r="AC15" s="37">
        <v>56</v>
      </c>
      <c r="AD15" s="40">
        <f t="shared" si="4"/>
        <v>32288.288288288288</v>
      </c>
      <c r="AE15" s="41">
        <v>3500</v>
      </c>
      <c r="AF15" s="46">
        <f t="shared" si="5"/>
        <v>0.1083984375</v>
      </c>
      <c r="AG15" s="31" t="str">
        <f t="shared" si="16"/>
        <v>6302.32.2020</v>
      </c>
      <c r="AH15" s="54">
        <v>0.41399999999999998</v>
      </c>
      <c r="AI15" s="42">
        <f t="shared" si="6"/>
        <v>0.43884000000000001</v>
      </c>
      <c r="AJ15" s="42">
        <f t="shared" si="7"/>
        <v>1.6072384375</v>
      </c>
      <c r="AK15" s="44">
        <v>0</v>
      </c>
      <c r="AL15" s="46">
        <f t="shared" si="0"/>
        <v>0</v>
      </c>
      <c r="AM15" s="44">
        <v>0</v>
      </c>
      <c r="AN15" s="46">
        <f t="shared" si="1"/>
        <v>0</v>
      </c>
      <c r="AO15" s="44">
        <v>5.5E-2</v>
      </c>
      <c r="AP15" s="42">
        <f t="shared" si="8"/>
        <v>0.12550240999999998</v>
      </c>
      <c r="AQ15" s="44">
        <v>0</v>
      </c>
      <c r="AR15" s="42">
        <f t="shared" si="9"/>
        <v>0</v>
      </c>
      <c r="AS15" s="45">
        <v>0</v>
      </c>
      <c r="AT15" s="44">
        <v>0</v>
      </c>
      <c r="AU15" s="42">
        <f t="shared" si="10"/>
        <v>0</v>
      </c>
      <c r="AV15" s="42">
        <f t="shared" si="11"/>
        <v>0.12550240999999998</v>
      </c>
      <c r="AW15" s="46">
        <f t="shared" si="12"/>
        <v>1.7327408474999999</v>
      </c>
      <c r="AX15" s="55">
        <f t="shared" si="2"/>
        <v>0.2406460831110733</v>
      </c>
      <c r="AY15" s="6">
        <f t="shared" si="17"/>
        <v>2.2818619999999998</v>
      </c>
      <c r="AZ15" s="5">
        <v>200</v>
      </c>
      <c r="BA15" s="42">
        <f t="shared" si="13"/>
        <v>346.54816949999997</v>
      </c>
      <c r="BB15" s="42">
        <f t="shared" si="14"/>
        <v>456.37239999999997</v>
      </c>
    </row>
    <row r="16" spans="1:54" ht="15" customHeight="1" x14ac:dyDescent="0.25">
      <c r="A16" s="49">
        <v>22</v>
      </c>
      <c r="B16" s="31"/>
      <c r="C16" s="31"/>
      <c r="D16" s="31"/>
      <c r="E16" s="29" t="s">
        <v>54</v>
      </c>
      <c r="F16" s="29" t="s">
        <v>55</v>
      </c>
      <c r="G16" s="29" t="s">
        <v>56</v>
      </c>
      <c r="H16" s="30" t="s">
        <v>57</v>
      </c>
      <c r="I16" s="29" t="s">
        <v>117</v>
      </c>
      <c r="J16" s="29" t="s">
        <v>118</v>
      </c>
      <c r="K16" s="28" t="s">
        <v>60</v>
      </c>
      <c r="L16" s="31" t="s">
        <v>61</v>
      </c>
      <c r="M16" s="29" t="s">
        <v>62</v>
      </c>
      <c r="N16" s="29" t="s">
        <v>99</v>
      </c>
      <c r="O16" s="31"/>
      <c r="P16" s="56" t="s">
        <v>100</v>
      </c>
      <c r="Q16" s="50"/>
      <c r="R16" s="31"/>
      <c r="S16" s="29" t="s">
        <v>65</v>
      </c>
      <c r="T16" s="34"/>
      <c r="U16" s="35">
        <v>3.42</v>
      </c>
      <c r="V16" s="29" t="s">
        <v>66</v>
      </c>
      <c r="W16" s="36">
        <v>25</v>
      </c>
      <c r="X16" s="36">
        <v>20</v>
      </c>
      <c r="Y16" s="36">
        <v>19</v>
      </c>
      <c r="Z16" s="52">
        <v>4.26</v>
      </c>
      <c r="AA16" s="38">
        <v>2</v>
      </c>
      <c r="AB16" s="53">
        <v>9.4999999999999998E-3</v>
      </c>
      <c r="AC16" s="37">
        <v>56</v>
      </c>
      <c r="AD16" s="40">
        <v>11789.473684210527</v>
      </c>
      <c r="AE16" s="41">
        <v>3500</v>
      </c>
      <c r="AF16" s="46">
        <v>0.296875</v>
      </c>
      <c r="AG16" s="31" t="s">
        <v>67</v>
      </c>
      <c r="AH16" s="54">
        <v>0.41399999999999998</v>
      </c>
      <c r="AI16" s="42">
        <v>1.4158799999999998</v>
      </c>
      <c r="AJ16" s="42">
        <v>5.1327549999999995</v>
      </c>
      <c r="AK16" s="44">
        <v>0</v>
      </c>
      <c r="AL16" s="46">
        <v>0</v>
      </c>
      <c r="AM16" s="44">
        <v>0</v>
      </c>
      <c r="AN16" s="46">
        <v>0</v>
      </c>
      <c r="AO16" s="44">
        <v>5.5E-2</v>
      </c>
      <c r="AP16" s="42">
        <v>0.39632340000000005</v>
      </c>
      <c r="AQ16" s="44">
        <v>0</v>
      </c>
      <c r="AR16" s="42">
        <v>0</v>
      </c>
      <c r="AS16" s="45">
        <v>0</v>
      </c>
      <c r="AT16" s="44">
        <v>0</v>
      </c>
      <c r="AU16" s="42">
        <v>0</v>
      </c>
      <c r="AV16" s="42">
        <v>0.39632340000000005</v>
      </c>
      <c r="AW16" s="46">
        <v>5.5290783999999995</v>
      </c>
      <c r="AX16" s="55">
        <v>0.23269907353439148</v>
      </c>
      <c r="AY16" s="6">
        <v>7.2058800000000005</v>
      </c>
      <c r="AZ16" s="5">
        <v>100</v>
      </c>
      <c r="BA16" s="42">
        <v>552.90783999999996</v>
      </c>
      <c r="BB16" s="42">
        <v>720.58800000000008</v>
      </c>
    </row>
    <row r="17" spans="1:54" ht="15" customHeight="1" x14ac:dyDescent="0.25">
      <c r="A17" s="49">
        <v>23</v>
      </c>
      <c r="B17" s="31"/>
      <c r="C17" s="31"/>
      <c r="D17" s="31"/>
      <c r="E17" s="29" t="s">
        <v>54</v>
      </c>
      <c r="F17" s="29" t="s">
        <v>55</v>
      </c>
      <c r="G17" s="29" t="s">
        <v>56</v>
      </c>
      <c r="H17" s="30" t="s">
        <v>57</v>
      </c>
      <c r="I17" s="29" t="s">
        <v>117</v>
      </c>
      <c r="J17" s="29" t="s">
        <v>119</v>
      </c>
      <c r="K17" s="28" t="s">
        <v>60</v>
      </c>
      <c r="L17" s="31" t="s">
        <v>61</v>
      </c>
      <c r="M17" s="29" t="s">
        <v>70</v>
      </c>
      <c r="N17" s="29" t="s">
        <v>99</v>
      </c>
      <c r="O17" s="31"/>
      <c r="P17" s="56" t="s">
        <v>101</v>
      </c>
      <c r="Q17" s="50"/>
      <c r="R17" s="31"/>
      <c r="S17" s="29" t="s">
        <v>65</v>
      </c>
      <c r="T17" s="34"/>
      <c r="U17" s="35">
        <v>4.4000000000000004</v>
      </c>
      <c r="V17" s="29" t="s">
        <v>66</v>
      </c>
      <c r="W17" s="36">
        <v>25</v>
      </c>
      <c r="X17" s="36">
        <v>20</v>
      </c>
      <c r="Y17" s="36">
        <v>22</v>
      </c>
      <c r="Z17" s="52">
        <v>5.57</v>
      </c>
      <c r="AA17" s="38">
        <v>2</v>
      </c>
      <c r="AB17" s="53">
        <v>1.0999999999999999E-2</v>
      </c>
      <c r="AC17" s="37">
        <v>56</v>
      </c>
      <c r="AD17" s="40">
        <v>10181.818181818182</v>
      </c>
      <c r="AE17" s="41">
        <v>3500</v>
      </c>
      <c r="AF17" s="46">
        <v>0.34375</v>
      </c>
      <c r="AG17" s="31" t="s">
        <v>67</v>
      </c>
      <c r="AH17" s="54">
        <v>0.41399999999999998</v>
      </c>
      <c r="AI17" s="42">
        <v>1.8216000000000001</v>
      </c>
      <c r="AJ17" s="42">
        <v>6.5653500000000005</v>
      </c>
      <c r="AK17" s="44">
        <v>0</v>
      </c>
      <c r="AL17" s="46">
        <v>0</v>
      </c>
      <c r="AM17" s="44">
        <v>0</v>
      </c>
      <c r="AN17" s="46">
        <v>0</v>
      </c>
      <c r="AO17" s="44">
        <v>5.5E-2</v>
      </c>
      <c r="AP17" s="42">
        <v>0.42574740999999999</v>
      </c>
      <c r="AQ17" s="44">
        <v>0</v>
      </c>
      <c r="AR17" s="42">
        <v>0</v>
      </c>
      <c r="AS17" s="45">
        <v>0</v>
      </c>
      <c r="AT17" s="44">
        <v>0</v>
      </c>
      <c r="AU17" s="42">
        <v>0</v>
      </c>
      <c r="AV17" s="42">
        <v>0.42574740999999999</v>
      </c>
      <c r="AW17" s="46">
        <v>6.9910974100000001</v>
      </c>
      <c r="AX17" s="55">
        <v>9.6858023047045647E-2</v>
      </c>
      <c r="AY17" s="6">
        <v>7.7408619999999999</v>
      </c>
      <c r="AZ17" s="5">
        <v>200</v>
      </c>
      <c r="BA17" s="42">
        <v>1398.219482</v>
      </c>
      <c r="BB17" s="42">
        <v>1548.1723999999999</v>
      </c>
    </row>
    <row r="18" spans="1:54" ht="15" customHeight="1" x14ac:dyDescent="0.25">
      <c r="A18" s="49">
        <v>24</v>
      </c>
      <c r="B18" s="31"/>
      <c r="C18" s="31"/>
      <c r="D18" s="31"/>
      <c r="E18" s="29" t="s">
        <v>54</v>
      </c>
      <c r="F18" s="29" t="s">
        <v>55</v>
      </c>
      <c r="G18" s="29" t="s">
        <v>56</v>
      </c>
      <c r="H18" s="30" t="s">
        <v>57</v>
      </c>
      <c r="I18" s="29" t="s">
        <v>117</v>
      </c>
      <c r="J18" s="29" t="s">
        <v>120</v>
      </c>
      <c r="K18" s="28" t="s">
        <v>60</v>
      </c>
      <c r="L18" s="31" t="s">
        <v>61</v>
      </c>
      <c r="M18" s="29" t="s">
        <v>73</v>
      </c>
      <c r="N18" s="29" t="s">
        <v>99</v>
      </c>
      <c r="O18" s="31"/>
      <c r="P18" s="56" t="s">
        <v>102</v>
      </c>
      <c r="Q18" s="50"/>
      <c r="R18" s="31"/>
      <c r="S18" s="29" t="s">
        <v>65</v>
      </c>
      <c r="T18" s="34"/>
      <c r="U18" s="35">
        <v>4.7300000000000004</v>
      </c>
      <c r="V18" s="29" t="s">
        <v>66</v>
      </c>
      <c r="W18" s="36">
        <v>25</v>
      </c>
      <c r="X18" s="36">
        <v>20</v>
      </c>
      <c r="Y18" s="36">
        <v>26</v>
      </c>
      <c r="Z18" s="52">
        <v>6.13</v>
      </c>
      <c r="AA18" s="38">
        <v>2</v>
      </c>
      <c r="AB18" s="53">
        <v>1.2999999999999999E-2</v>
      </c>
      <c r="AC18" s="37">
        <v>56</v>
      </c>
      <c r="AD18" s="40">
        <v>8615.3846153846152</v>
      </c>
      <c r="AE18" s="41">
        <v>3500</v>
      </c>
      <c r="AF18" s="46">
        <v>0.40625</v>
      </c>
      <c r="AG18" s="31" t="s">
        <v>67</v>
      </c>
      <c r="AH18" s="54">
        <v>0.41399999999999998</v>
      </c>
      <c r="AI18" s="42">
        <v>1.9582200000000001</v>
      </c>
      <c r="AJ18" s="42">
        <v>7.0944700000000003</v>
      </c>
      <c r="AK18" s="44">
        <v>0</v>
      </c>
      <c r="AL18" s="46">
        <v>0</v>
      </c>
      <c r="AM18" s="44">
        <v>0</v>
      </c>
      <c r="AN18" s="46">
        <v>0</v>
      </c>
      <c r="AO18" s="44">
        <v>5.5E-2</v>
      </c>
      <c r="AP18" s="42">
        <v>0.50657336400000008</v>
      </c>
      <c r="AQ18" s="44">
        <v>0</v>
      </c>
      <c r="AR18" s="42">
        <v>0</v>
      </c>
      <c r="AS18" s="45">
        <v>0</v>
      </c>
      <c r="AT18" s="44">
        <v>0</v>
      </c>
      <c r="AU18" s="42">
        <v>0</v>
      </c>
      <c r="AV18" s="42">
        <v>0.50657336400000008</v>
      </c>
      <c r="AW18" s="46">
        <v>7.6010433640000006</v>
      </c>
      <c r="AX18" s="55">
        <v>0.17473476749954042</v>
      </c>
      <c r="AY18" s="6">
        <v>9.210424800000002</v>
      </c>
      <c r="AZ18" s="5">
        <v>450</v>
      </c>
      <c r="BA18" s="42">
        <v>3420.4695138000002</v>
      </c>
      <c r="BB18" s="42">
        <v>4144.6911600000012</v>
      </c>
    </row>
    <row r="19" spans="1:54" ht="15" customHeight="1" x14ac:dyDescent="0.25">
      <c r="A19" s="49">
        <v>25</v>
      </c>
      <c r="B19" s="31"/>
      <c r="C19" s="31"/>
      <c r="D19" s="31"/>
      <c r="E19" s="29" t="s">
        <v>54</v>
      </c>
      <c r="F19" s="29" t="s">
        <v>55</v>
      </c>
      <c r="G19" s="29" t="s">
        <v>56</v>
      </c>
      <c r="H19" s="30" t="s">
        <v>57</v>
      </c>
      <c r="I19" s="29" t="s">
        <v>117</v>
      </c>
      <c r="J19" s="29" t="s">
        <v>121</v>
      </c>
      <c r="K19" s="28" t="s">
        <v>60</v>
      </c>
      <c r="L19" s="31" t="s">
        <v>61</v>
      </c>
      <c r="M19" s="29" t="s">
        <v>76</v>
      </c>
      <c r="N19" s="29" t="s">
        <v>99</v>
      </c>
      <c r="O19" s="31"/>
      <c r="P19" s="56" t="s">
        <v>103</v>
      </c>
      <c r="Q19" s="50"/>
      <c r="R19" s="31"/>
      <c r="S19" s="29" t="s">
        <v>65</v>
      </c>
      <c r="T19" s="34"/>
      <c r="U19" s="35">
        <v>5.51</v>
      </c>
      <c r="V19" s="29" t="s">
        <v>66</v>
      </c>
      <c r="W19" s="36">
        <v>25</v>
      </c>
      <c r="X19" s="36">
        <v>20</v>
      </c>
      <c r="Y19" s="36">
        <v>28.5</v>
      </c>
      <c r="Z19" s="52">
        <v>7.35</v>
      </c>
      <c r="AA19" s="38">
        <v>2</v>
      </c>
      <c r="AB19" s="53">
        <v>1.4250000000000001E-2</v>
      </c>
      <c r="AC19" s="37">
        <v>56</v>
      </c>
      <c r="AD19" s="40">
        <v>7859.6491228070172</v>
      </c>
      <c r="AE19" s="41">
        <v>3500</v>
      </c>
      <c r="AF19" s="46">
        <v>0.4453125</v>
      </c>
      <c r="AG19" s="31" t="s">
        <v>67</v>
      </c>
      <c r="AH19" s="54">
        <v>0.41399999999999998</v>
      </c>
      <c r="AI19" s="42">
        <v>2.2811399999999997</v>
      </c>
      <c r="AJ19" s="42">
        <v>8.2364524999999986</v>
      </c>
      <c r="AK19" s="44">
        <v>0</v>
      </c>
      <c r="AL19" s="46">
        <v>0</v>
      </c>
      <c r="AM19" s="44">
        <v>0</v>
      </c>
      <c r="AN19" s="46">
        <v>0</v>
      </c>
      <c r="AO19" s="44">
        <v>5.5E-2</v>
      </c>
      <c r="AP19" s="42">
        <v>0.59898877500000003</v>
      </c>
      <c r="AQ19" s="44">
        <v>0</v>
      </c>
      <c r="AR19" s="42">
        <v>0</v>
      </c>
      <c r="AS19" s="45">
        <v>0</v>
      </c>
      <c r="AT19" s="44">
        <v>0</v>
      </c>
      <c r="AU19" s="42">
        <v>0</v>
      </c>
      <c r="AV19" s="42">
        <v>0.59898877500000003</v>
      </c>
      <c r="AW19" s="46">
        <v>8.8354412749999991</v>
      </c>
      <c r="AX19" s="55">
        <v>0.18871723410008823</v>
      </c>
      <c r="AY19" s="6">
        <v>10.890705000000001</v>
      </c>
      <c r="AZ19" s="5">
        <v>250</v>
      </c>
      <c r="BA19" s="42">
        <v>2208.8603187499998</v>
      </c>
      <c r="BB19" s="42">
        <v>2722.67625</v>
      </c>
    </row>
    <row r="20" spans="1:54" ht="15" customHeight="1" x14ac:dyDescent="0.25">
      <c r="A20" s="49">
        <v>26</v>
      </c>
      <c r="B20" s="31"/>
      <c r="C20" s="31"/>
      <c r="D20" s="31"/>
      <c r="E20" s="29" t="s">
        <v>54</v>
      </c>
      <c r="F20" s="29" t="s">
        <v>55</v>
      </c>
      <c r="G20" s="29" t="s">
        <v>56</v>
      </c>
      <c r="H20" s="30" t="s">
        <v>57</v>
      </c>
      <c r="I20" s="29" t="s">
        <v>117</v>
      </c>
      <c r="J20" s="29" t="s">
        <v>122</v>
      </c>
      <c r="K20" s="28" t="s">
        <v>60</v>
      </c>
      <c r="L20" s="31" t="s">
        <v>61</v>
      </c>
      <c r="M20" s="29" t="s">
        <v>79</v>
      </c>
      <c r="N20" s="29" t="s">
        <v>99</v>
      </c>
      <c r="O20" s="31"/>
      <c r="P20" s="56" t="s">
        <v>104</v>
      </c>
      <c r="Q20" s="50"/>
      <c r="R20" s="31"/>
      <c r="S20" s="29" t="s">
        <v>65</v>
      </c>
      <c r="T20" s="34"/>
      <c r="U20" s="35">
        <v>5.61</v>
      </c>
      <c r="V20" s="29" t="s">
        <v>66</v>
      </c>
      <c r="W20" s="36">
        <v>25</v>
      </c>
      <c r="X20" s="36">
        <v>20</v>
      </c>
      <c r="Y20" s="36">
        <v>28.5</v>
      </c>
      <c r="Z20" s="52">
        <v>7.35</v>
      </c>
      <c r="AA20" s="38">
        <v>2</v>
      </c>
      <c r="AB20" s="53">
        <v>1.4250000000000001E-2</v>
      </c>
      <c r="AC20" s="37">
        <v>56</v>
      </c>
      <c r="AD20" s="40">
        <v>7859.6491228070172</v>
      </c>
      <c r="AE20" s="41">
        <v>3500</v>
      </c>
      <c r="AF20" s="46">
        <v>0.4453125</v>
      </c>
      <c r="AG20" s="31" t="s">
        <v>67</v>
      </c>
      <c r="AH20" s="54">
        <v>0.41399999999999998</v>
      </c>
      <c r="AI20" s="42">
        <v>2.32254</v>
      </c>
      <c r="AJ20" s="42">
        <v>8.3778524999999995</v>
      </c>
      <c r="AK20" s="44">
        <v>0</v>
      </c>
      <c r="AL20" s="46">
        <v>0</v>
      </c>
      <c r="AM20" s="44">
        <v>0</v>
      </c>
      <c r="AN20" s="46">
        <v>0</v>
      </c>
      <c r="AO20" s="44">
        <v>5.5E-2</v>
      </c>
      <c r="AP20" s="42">
        <v>0.59898877500000003</v>
      </c>
      <c r="AQ20" s="44">
        <v>0</v>
      </c>
      <c r="AR20" s="42">
        <v>0</v>
      </c>
      <c r="AS20" s="45">
        <v>0</v>
      </c>
      <c r="AT20" s="44">
        <v>0</v>
      </c>
      <c r="AU20" s="42">
        <v>0</v>
      </c>
      <c r="AV20" s="42">
        <v>0.59898877500000003</v>
      </c>
      <c r="AW20" s="46">
        <v>8.976841275</v>
      </c>
      <c r="AX20" s="55">
        <v>0.17573368528483699</v>
      </c>
      <c r="AY20" s="6">
        <v>10.890705000000001</v>
      </c>
      <c r="AZ20" s="5">
        <v>150</v>
      </c>
      <c r="BA20" s="42">
        <v>1346.52619125</v>
      </c>
      <c r="BB20" s="42">
        <v>1633.6057500000002</v>
      </c>
    </row>
    <row r="21" spans="1:54" x14ac:dyDescent="0.25">
      <c r="A21" s="49">
        <v>27</v>
      </c>
      <c r="B21" s="31"/>
      <c r="C21" s="31"/>
      <c r="D21" s="31"/>
      <c r="E21" s="29" t="s">
        <v>54</v>
      </c>
      <c r="F21" s="29" t="s">
        <v>55</v>
      </c>
      <c r="G21" s="29" t="s">
        <v>81</v>
      </c>
      <c r="H21" s="30" t="s">
        <v>57</v>
      </c>
      <c r="I21" s="29" t="s">
        <v>123</v>
      </c>
      <c r="J21" s="29" t="s">
        <v>124</v>
      </c>
      <c r="K21" s="28" t="s">
        <v>60</v>
      </c>
      <c r="L21" s="31" t="s">
        <v>61</v>
      </c>
      <c r="M21" s="29" t="s">
        <v>84</v>
      </c>
      <c r="N21" s="29" t="s">
        <v>99</v>
      </c>
      <c r="O21" s="31"/>
      <c r="P21" s="56" t="s">
        <v>105</v>
      </c>
      <c r="Q21" s="50"/>
      <c r="R21" s="31"/>
      <c r="S21" s="29" t="s">
        <v>65</v>
      </c>
      <c r="T21" s="34"/>
      <c r="U21" s="35">
        <v>0.93</v>
      </c>
      <c r="V21" s="29" t="s">
        <v>66</v>
      </c>
      <c r="W21" s="36">
        <v>25</v>
      </c>
      <c r="X21" s="36">
        <v>15</v>
      </c>
      <c r="Y21" s="36">
        <v>15.5</v>
      </c>
      <c r="Z21" s="52">
        <v>1.04</v>
      </c>
      <c r="AA21" s="38">
        <v>4</v>
      </c>
      <c r="AB21" s="53">
        <v>5.8125E-3</v>
      </c>
      <c r="AC21" s="37">
        <v>56</v>
      </c>
      <c r="AD21" s="40">
        <v>38537.634408602149</v>
      </c>
      <c r="AE21" s="41">
        <v>3500</v>
      </c>
      <c r="AF21" s="46">
        <v>9.08203125E-2</v>
      </c>
      <c r="AG21" s="31" t="s">
        <v>86</v>
      </c>
      <c r="AH21" s="54">
        <v>0.41399999999999998</v>
      </c>
      <c r="AI21" s="42">
        <v>0.38501999999999997</v>
      </c>
      <c r="AJ21" s="42">
        <v>1.4058403125000001</v>
      </c>
      <c r="AK21" s="44">
        <v>0</v>
      </c>
      <c r="AL21" s="46">
        <v>0</v>
      </c>
      <c r="AM21" s="44">
        <v>0</v>
      </c>
      <c r="AN21" s="46">
        <v>0</v>
      </c>
      <c r="AO21" s="44">
        <v>5.5E-2</v>
      </c>
      <c r="AP21" s="42">
        <v>0.10838844500000001</v>
      </c>
      <c r="AQ21" s="44">
        <v>0</v>
      </c>
      <c r="AR21" s="42">
        <v>0</v>
      </c>
      <c r="AS21" s="45">
        <v>0</v>
      </c>
      <c r="AT21" s="44">
        <v>0</v>
      </c>
      <c r="AU21" s="42">
        <v>0</v>
      </c>
      <c r="AV21" s="42">
        <v>0.10838844500000001</v>
      </c>
      <c r="AW21" s="46">
        <v>1.5142287575000002</v>
      </c>
      <c r="AX21" s="55">
        <v>0.23162859599563401</v>
      </c>
      <c r="AY21" s="6">
        <v>1.9706990000000002</v>
      </c>
      <c r="AZ21" s="5">
        <v>400</v>
      </c>
      <c r="BA21" s="42">
        <v>605.69150300000013</v>
      </c>
      <c r="BB21" s="42">
        <v>788.27960000000007</v>
      </c>
    </row>
    <row r="22" spans="1:54" x14ac:dyDescent="0.25">
      <c r="A22" s="49">
        <v>28</v>
      </c>
      <c r="B22" s="31"/>
      <c r="C22" s="31"/>
      <c r="D22" s="31"/>
      <c r="E22" s="29" t="s">
        <v>54</v>
      </c>
      <c r="F22" s="29" t="s">
        <v>55</v>
      </c>
      <c r="G22" s="29" t="s">
        <v>81</v>
      </c>
      <c r="H22" s="30" t="s">
        <v>57</v>
      </c>
      <c r="I22" s="29" t="s">
        <v>123</v>
      </c>
      <c r="J22" s="29" t="s">
        <v>125</v>
      </c>
      <c r="K22" s="28" t="s">
        <v>60</v>
      </c>
      <c r="L22" s="31" t="s">
        <v>61</v>
      </c>
      <c r="M22" s="29" t="s">
        <v>88</v>
      </c>
      <c r="N22" s="29" t="s">
        <v>99</v>
      </c>
      <c r="O22" s="31"/>
      <c r="P22" s="56" t="s">
        <v>106</v>
      </c>
      <c r="Q22" s="50"/>
      <c r="R22" s="31"/>
      <c r="S22" s="29" t="s">
        <v>65</v>
      </c>
      <c r="T22" s="34"/>
      <c r="U22" s="35">
        <v>1.06</v>
      </c>
      <c r="V22" s="29" t="s">
        <v>66</v>
      </c>
      <c r="W22" s="51">
        <v>25</v>
      </c>
      <c r="X22" s="51">
        <v>15</v>
      </c>
      <c r="Y22" s="51">
        <v>18.5</v>
      </c>
      <c r="Z22" s="52">
        <v>1.21</v>
      </c>
      <c r="AA22" s="38">
        <v>4</v>
      </c>
      <c r="AB22" s="53">
        <v>6.9375000000000001E-3</v>
      </c>
      <c r="AC22" s="37">
        <v>56</v>
      </c>
      <c r="AD22" s="40">
        <v>32288.288288288288</v>
      </c>
      <c r="AE22" s="41">
        <v>3500</v>
      </c>
      <c r="AF22" s="46">
        <v>0.1083984375</v>
      </c>
      <c r="AG22" s="31" t="s">
        <v>86</v>
      </c>
      <c r="AH22" s="54">
        <v>0.41399999999999998</v>
      </c>
      <c r="AI22" s="42">
        <v>0.43884000000000001</v>
      </c>
      <c r="AJ22" s="42">
        <v>1.6072384375</v>
      </c>
      <c r="AK22" s="44">
        <v>0</v>
      </c>
      <c r="AL22" s="46">
        <v>0</v>
      </c>
      <c r="AM22" s="44">
        <v>0</v>
      </c>
      <c r="AN22" s="46">
        <v>0</v>
      </c>
      <c r="AO22" s="44">
        <v>5.5E-2</v>
      </c>
      <c r="AP22" s="42">
        <v>0.12550240999999998</v>
      </c>
      <c r="AQ22" s="44">
        <v>0</v>
      </c>
      <c r="AR22" s="42">
        <v>0</v>
      </c>
      <c r="AS22" s="45">
        <v>0</v>
      </c>
      <c r="AT22" s="44">
        <v>0</v>
      </c>
      <c r="AU22" s="42">
        <v>0</v>
      </c>
      <c r="AV22" s="42">
        <v>0.12550240999999998</v>
      </c>
      <c r="AW22" s="46">
        <v>1.7327408474999999</v>
      </c>
      <c r="AX22" s="55">
        <v>0.2406460831110733</v>
      </c>
      <c r="AY22" s="6">
        <v>2.2818619999999998</v>
      </c>
      <c r="AZ22" s="5">
        <v>200</v>
      </c>
      <c r="BA22" s="42">
        <v>346.54816949999997</v>
      </c>
      <c r="BB22" s="42">
        <v>456.37239999999997</v>
      </c>
    </row>
    <row r="23" spans="1:54" x14ac:dyDescent="0.25">
      <c r="A23" s="49">
        <v>36</v>
      </c>
      <c r="B23" s="31"/>
      <c r="C23" s="31"/>
      <c r="D23" s="31"/>
      <c r="E23" s="29" t="s">
        <v>54</v>
      </c>
      <c r="F23" s="29" t="s">
        <v>55</v>
      </c>
      <c r="G23" s="29" t="s">
        <v>56</v>
      </c>
      <c r="H23" s="30" t="s">
        <v>57</v>
      </c>
      <c r="I23" s="29" t="s">
        <v>117</v>
      </c>
      <c r="J23" s="29" t="s">
        <v>118</v>
      </c>
      <c r="K23" s="28" t="s">
        <v>60</v>
      </c>
      <c r="L23" s="31" t="s">
        <v>61</v>
      </c>
      <c r="M23" s="29" t="s">
        <v>62</v>
      </c>
      <c r="N23" s="29" t="s">
        <v>107</v>
      </c>
      <c r="O23" s="31"/>
      <c r="P23" s="56" t="s">
        <v>108</v>
      </c>
      <c r="Q23" s="50"/>
      <c r="R23" s="31"/>
      <c r="S23" s="29" t="s">
        <v>65</v>
      </c>
      <c r="T23" s="34"/>
      <c r="U23" s="35">
        <v>3.42</v>
      </c>
      <c r="V23" s="29" t="s">
        <v>66</v>
      </c>
      <c r="W23" s="36">
        <v>25</v>
      </c>
      <c r="X23" s="36">
        <v>20</v>
      </c>
      <c r="Y23" s="36">
        <v>19</v>
      </c>
      <c r="Z23" s="52">
        <v>4.26</v>
      </c>
      <c r="AA23" s="38">
        <v>2</v>
      </c>
      <c r="AB23" s="53">
        <v>9.4999999999999998E-3</v>
      </c>
      <c r="AC23" s="37">
        <v>56</v>
      </c>
      <c r="AD23" s="40">
        <v>11789.473684210527</v>
      </c>
      <c r="AE23" s="41">
        <v>3500</v>
      </c>
      <c r="AF23" s="46">
        <v>0.296875</v>
      </c>
      <c r="AG23" s="31" t="s">
        <v>67</v>
      </c>
      <c r="AH23" s="54">
        <v>0.41399999999999998</v>
      </c>
      <c r="AI23" s="42">
        <v>1.4158799999999998</v>
      </c>
      <c r="AJ23" s="42">
        <v>5.1327549999999995</v>
      </c>
      <c r="AK23" s="44">
        <v>0</v>
      </c>
      <c r="AL23" s="46">
        <v>0</v>
      </c>
      <c r="AM23" s="44">
        <v>0</v>
      </c>
      <c r="AN23" s="46">
        <v>0</v>
      </c>
      <c r="AO23" s="44">
        <v>5.5E-2</v>
      </c>
      <c r="AP23" s="42">
        <v>0.39632340000000005</v>
      </c>
      <c r="AQ23" s="44">
        <v>0</v>
      </c>
      <c r="AR23" s="42">
        <v>0</v>
      </c>
      <c r="AS23" s="45">
        <v>0</v>
      </c>
      <c r="AT23" s="44">
        <v>0</v>
      </c>
      <c r="AU23" s="42">
        <v>0</v>
      </c>
      <c r="AV23" s="42">
        <v>0.39632340000000005</v>
      </c>
      <c r="AW23" s="46">
        <v>5.5290783999999995</v>
      </c>
      <c r="AX23" s="55">
        <v>0.23269907353439148</v>
      </c>
      <c r="AY23" s="6">
        <v>7.2058800000000005</v>
      </c>
      <c r="AZ23" s="5">
        <v>100</v>
      </c>
      <c r="BA23" s="42">
        <v>552.90783999999996</v>
      </c>
      <c r="BB23" s="42">
        <v>720.58800000000008</v>
      </c>
    </row>
    <row r="24" spans="1:54" x14ac:dyDescent="0.25">
      <c r="A24" s="49">
        <v>37</v>
      </c>
      <c r="B24" s="31"/>
      <c r="C24" s="31"/>
      <c r="D24" s="31"/>
      <c r="E24" s="29" t="s">
        <v>54</v>
      </c>
      <c r="F24" s="29" t="s">
        <v>55</v>
      </c>
      <c r="G24" s="29" t="s">
        <v>56</v>
      </c>
      <c r="H24" s="30" t="s">
        <v>57</v>
      </c>
      <c r="I24" s="29" t="s">
        <v>117</v>
      </c>
      <c r="J24" s="29" t="s">
        <v>119</v>
      </c>
      <c r="K24" s="28" t="s">
        <v>60</v>
      </c>
      <c r="L24" s="31" t="s">
        <v>61</v>
      </c>
      <c r="M24" s="29" t="s">
        <v>70</v>
      </c>
      <c r="N24" s="29" t="s">
        <v>107</v>
      </c>
      <c r="O24" s="31"/>
      <c r="P24" s="56" t="s">
        <v>109</v>
      </c>
      <c r="Q24" s="50"/>
      <c r="R24" s="31"/>
      <c r="S24" s="29" t="s">
        <v>65</v>
      </c>
      <c r="T24" s="34"/>
      <c r="U24" s="35">
        <v>4.4000000000000004</v>
      </c>
      <c r="V24" s="29" t="s">
        <v>66</v>
      </c>
      <c r="W24" s="36">
        <v>25</v>
      </c>
      <c r="X24" s="36">
        <v>20</v>
      </c>
      <c r="Y24" s="36">
        <v>22</v>
      </c>
      <c r="Z24" s="52">
        <v>5.57</v>
      </c>
      <c r="AA24" s="38">
        <v>2</v>
      </c>
      <c r="AB24" s="53">
        <v>1.0999999999999999E-2</v>
      </c>
      <c r="AC24" s="37">
        <v>56</v>
      </c>
      <c r="AD24" s="40">
        <v>10181.818181818182</v>
      </c>
      <c r="AE24" s="41">
        <v>3500</v>
      </c>
      <c r="AF24" s="46">
        <v>0.34375</v>
      </c>
      <c r="AG24" s="31" t="s">
        <v>67</v>
      </c>
      <c r="AH24" s="54">
        <v>0.41399999999999998</v>
      </c>
      <c r="AI24" s="42">
        <v>1.8216000000000001</v>
      </c>
      <c r="AJ24" s="42">
        <v>6.5653500000000005</v>
      </c>
      <c r="AK24" s="44">
        <v>0</v>
      </c>
      <c r="AL24" s="46">
        <v>0</v>
      </c>
      <c r="AM24" s="44">
        <v>0</v>
      </c>
      <c r="AN24" s="46">
        <v>0</v>
      </c>
      <c r="AO24" s="44">
        <v>5.5E-2</v>
      </c>
      <c r="AP24" s="42">
        <v>0.42574740999999999</v>
      </c>
      <c r="AQ24" s="44">
        <v>0</v>
      </c>
      <c r="AR24" s="42">
        <v>0</v>
      </c>
      <c r="AS24" s="45">
        <v>0</v>
      </c>
      <c r="AT24" s="44">
        <v>0</v>
      </c>
      <c r="AU24" s="42">
        <v>0</v>
      </c>
      <c r="AV24" s="42">
        <v>0.42574740999999999</v>
      </c>
      <c r="AW24" s="46">
        <v>6.9910974100000001</v>
      </c>
      <c r="AX24" s="55">
        <v>9.6858023047045647E-2</v>
      </c>
      <c r="AY24" s="6">
        <v>7.7408619999999999</v>
      </c>
      <c r="AZ24" s="5">
        <v>200</v>
      </c>
      <c r="BA24" s="42">
        <v>1398.219482</v>
      </c>
      <c r="BB24" s="42">
        <v>1548.1723999999999</v>
      </c>
    </row>
    <row r="25" spans="1:54" x14ac:dyDescent="0.25">
      <c r="A25" s="49">
        <v>38</v>
      </c>
      <c r="B25" s="31"/>
      <c r="C25" s="31"/>
      <c r="D25" s="31"/>
      <c r="E25" s="29" t="s">
        <v>54</v>
      </c>
      <c r="F25" s="29" t="s">
        <v>55</v>
      </c>
      <c r="G25" s="29" t="s">
        <v>56</v>
      </c>
      <c r="H25" s="30" t="s">
        <v>57</v>
      </c>
      <c r="I25" s="29" t="s">
        <v>117</v>
      </c>
      <c r="J25" s="29" t="s">
        <v>120</v>
      </c>
      <c r="K25" s="28" t="s">
        <v>60</v>
      </c>
      <c r="L25" s="31" t="s">
        <v>61</v>
      </c>
      <c r="M25" s="29" t="s">
        <v>73</v>
      </c>
      <c r="N25" s="29" t="s">
        <v>107</v>
      </c>
      <c r="O25" s="31"/>
      <c r="P25" s="56" t="s">
        <v>110</v>
      </c>
      <c r="Q25" s="50"/>
      <c r="R25" s="31"/>
      <c r="S25" s="29" t="s">
        <v>65</v>
      </c>
      <c r="T25" s="34"/>
      <c r="U25" s="35">
        <v>4.7300000000000004</v>
      </c>
      <c r="V25" s="29" t="s">
        <v>66</v>
      </c>
      <c r="W25" s="36">
        <v>25</v>
      </c>
      <c r="X25" s="36">
        <v>20</v>
      </c>
      <c r="Y25" s="36">
        <v>26</v>
      </c>
      <c r="Z25" s="52">
        <v>6.13</v>
      </c>
      <c r="AA25" s="38">
        <v>2</v>
      </c>
      <c r="AB25" s="53">
        <v>1.2999999999999999E-2</v>
      </c>
      <c r="AC25" s="37">
        <v>56</v>
      </c>
      <c r="AD25" s="40">
        <v>8615.3846153846152</v>
      </c>
      <c r="AE25" s="41">
        <v>3500</v>
      </c>
      <c r="AF25" s="46">
        <v>0.40625</v>
      </c>
      <c r="AG25" s="31" t="s">
        <v>67</v>
      </c>
      <c r="AH25" s="54">
        <v>0.41399999999999998</v>
      </c>
      <c r="AI25" s="42">
        <v>1.9582200000000001</v>
      </c>
      <c r="AJ25" s="42">
        <v>7.0944700000000003</v>
      </c>
      <c r="AK25" s="44">
        <v>0</v>
      </c>
      <c r="AL25" s="46">
        <v>0</v>
      </c>
      <c r="AM25" s="44">
        <v>0</v>
      </c>
      <c r="AN25" s="46">
        <v>0</v>
      </c>
      <c r="AO25" s="44">
        <v>5.5E-2</v>
      </c>
      <c r="AP25" s="42">
        <v>0.50657336400000008</v>
      </c>
      <c r="AQ25" s="44">
        <v>0</v>
      </c>
      <c r="AR25" s="42">
        <v>0</v>
      </c>
      <c r="AS25" s="45">
        <v>0</v>
      </c>
      <c r="AT25" s="44">
        <v>0</v>
      </c>
      <c r="AU25" s="42">
        <v>0</v>
      </c>
      <c r="AV25" s="42">
        <v>0.50657336400000008</v>
      </c>
      <c r="AW25" s="46">
        <v>7.6010433640000006</v>
      </c>
      <c r="AX25" s="55">
        <v>0.17473476749954042</v>
      </c>
      <c r="AY25" s="6">
        <v>9.210424800000002</v>
      </c>
      <c r="AZ25" s="5">
        <v>450</v>
      </c>
      <c r="BA25" s="42">
        <v>3420.4695138000002</v>
      </c>
      <c r="BB25" s="42">
        <v>4144.6911600000012</v>
      </c>
    </row>
    <row r="26" spans="1:54" x14ac:dyDescent="0.25">
      <c r="A26" s="49">
        <v>39</v>
      </c>
      <c r="B26" s="31"/>
      <c r="C26" s="31"/>
      <c r="D26" s="31"/>
      <c r="E26" s="29" t="s">
        <v>54</v>
      </c>
      <c r="F26" s="29" t="s">
        <v>55</v>
      </c>
      <c r="G26" s="29" t="s">
        <v>56</v>
      </c>
      <c r="H26" s="30" t="s">
        <v>57</v>
      </c>
      <c r="I26" s="29" t="s">
        <v>117</v>
      </c>
      <c r="J26" s="29" t="s">
        <v>121</v>
      </c>
      <c r="K26" s="28" t="s">
        <v>60</v>
      </c>
      <c r="L26" s="31" t="s">
        <v>61</v>
      </c>
      <c r="M26" s="29" t="s">
        <v>76</v>
      </c>
      <c r="N26" s="29" t="s">
        <v>107</v>
      </c>
      <c r="O26" s="31"/>
      <c r="P26" s="56" t="s">
        <v>111</v>
      </c>
      <c r="Q26" s="50"/>
      <c r="R26" s="31"/>
      <c r="S26" s="29" t="s">
        <v>65</v>
      </c>
      <c r="T26" s="34"/>
      <c r="U26" s="35">
        <v>5.51</v>
      </c>
      <c r="V26" s="29" t="s">
        <v>66</v>
      </c>
      <c r="W26" s="36">
        <v>25</v>
      </c>
      <c r="X26" s="36">
        <v>20</v>
      </c>
      <c r="Y26" s="36">
        <v>28.5</v>
      </c>
      <c r="Z26" s="52">
        <v>7.35</v>
      </c>
      <c r="AA26" s="38">
        <v>2</v>
      </c>
      <c r="AB26" s="53">
        <v>1.4250000000000001E-2</v>
      </c>
      <c r="AC26" s="37">
        <v>56</v>
      </c>
      <c r="AD26" s="40">
        <v>7859.6491228070172</v>
      </c>
      <c r="AE26" s="41">
        <v>3500</v>
      </c>
      <c r="AF26" s="46">
        <v>0.4453125</v>
      </c>
      <c r="AG26" s="31" t="s">
        <v>67</v>
      </c>
      <c r="AH26" s="54">
        <v>0.41399999999999998</v>
      </c>
      <c r="AI26" s="42">
        <v>2.2811399999999997</v>
      </c>
      <c r="AJ26" s="42">
        <v>8.2364524999999986</v>
      </c>
      <c r="AK26" s="44">
        <v>0</v>
      </c>
      <c r="AL26" s="46">
        <v>0</v>
      </c>
      <c r="AM26" s="44">
        <v>0</v>
      </c>
      <c r="AN26" s="46">
        <v>0</v>
      </c>
      <c r="AO26" s="44">
        <v>5.5E-2</v>
      </c>
      <c r="AP26" s="42">
        <v>0.59898877500000003</v>
      </c>
      <c r="AQ26" s="44">
        <v>0</v>
      </c>
      <c r="AR26" s="42">
        <v>0</v>
      </c>
      <c r="AS26" s="45">
        <v>0</v>
      </c>
      <c r="AT26" s="44">
        <v>0</v>
      </c>
      <c r="AU26" s="42">
        <v>0</v>
      </c>
      <c r="AV26" s="42">
        <v>0.59898877500000003</v>
      </c>
      <c r="AW26" s="46">
        <v>8.8354412749999991</v>
      </c>
      <c r="AX26" s="55">
        <v>0.18871723410008823</v>
      </c>
      <c r="AY26" s="6">
        <v>10.890705000000001</v>
      </c>
      <c r="AZ26" s="5">
        <v>250</v>
      </c>
      <c r="BA26" s="42">
        <v>2208.8603187499998</v>
      </c>
      <c r="BB26" s="42">
        <v>2722.67625</v>
      </c>
    </row>
    <row r="27" spans="1:54" x14ac:dyDescent="0.25">
      <c r="A27" s="49">
        <v>40</v>
      </c>
      <c r="B27" s="31"/>
      <c r="C27" s="31"/>
      <c r="D27" s="31"/>
      <c r="E27" s="29" t="s">
        <v>54</v>
      </c>
      <c r="F27" s="29" t="s">
        <v>55</v>
      </c>
      <c r="G27" s="29" t="s">
        <v>56</v>
      </c>
      <c r="H27" s="30" t="s">
        <v>57</v>
      </c>
      <c r="I27" s="29" t="s">
        <v>117</v>
      </c>
      <c r="J27" s="29" t="s">
        <v>122</v>
      </c>
      <c r="K27" s="28" t="s">
        <v>60</v>
      </c>
      <c r="L27" s="31" t="s">
        <v>61</v>
      </c>
      <c r="M27" s="29" t="s">
        <v>79</v>
      </c>
      <c r="N27" s="29" t="s">
        <v>107</v>
      </c>
      <c r="O27" s="31"/>
      <c r="P27" s="56" t="s">
        <v>112</v>
      </c>
      <c r="Q27" s="50"/>
      <c r="R27" s="31"/>
      <c r="S27" s="29" t="s">
        <v>65</v>
      </c>
      <c r="T27" s="34"/>
      <c r="U27" s="35">
        <v>5.61</v>
      </c>
      <c r="V27" s="29" t="s">
        <v>66</v>
      </c>
      <c r="W27" s="36">
        <v>25</v>
      </c>
      <c r="X27" s="36">
        <v>20</v>
      </c>
      <c r="Y27" s="36">
        <v>28.5</v>
      </c>
      <c r="Z27" s="52">
        <v>7.35</v>
      </c>
      <c r="AA27" s="38">
        <v>2</v>
      </c>
      <c r="AB27" s="53">
        <v>1.4250000000000001E-2</v>
      </c>
      <c r="AC27" s="37">
        <v>56</v>
      </c>
      <c r="AD27" s="40">
        <v>7859.6491228070172</v>
      </c>
      <c r="AE27" s="41">
        <v>3500</v>
      </c>
      <c r="AF27" s="46">
        <v>0.4453125</v>
      </c>
      <c r="AG27" s="31" t="s">
        <v>67</v>
      </c>
      <c r="AH27" s="54">
        <v>0.41399999999999998</v>
      </c>
      <c r="AI27" s="42">
        <v>2.32254</v>
      </c>
      <c r="AJ27" s="42">
        <v>8.3778524999999995</v>
      </c>
      <c r="AK27" s="44">
        <v>0</v>
      </c>
      <c r="AL27" s="46">
        <v>0</v>
      </c>
      <c r="AM27" s="44">
        <v>0</v>
      </c>
      <c r="AN27" s="46">
        <v>0</v>
      </c>
      <c r="AO27" s="44">
        <v>5.5E-2</v>
      </c>
      <c r="AP27" s="42">
        <v>0.59898877500000003</v>
      </c>
      <c r="AQ27" s="44">
        <v>0</v>
      </c>
      <c r="AR27" s="42">
        <v>0</v>
      </c>
      <c r="AS27" s="45">
        <v>0</v>
      </c>
      <c r="AT27" s="44">
        <v>0</v>
      </c>
      <c r="AU27" s="42">
        <v>0</v>
      </c>
      <c r="AV27" s="42">
        <v>0.59898877500000003</v>
      </c>
      <c r="AW27" s="46">
        <v>8.976841275</v>
      </c>
      <c r="AX27" s="55">
        <v>0.17573368528483699</v>
      </c>
      <c r="AY27" s="6">
        <v>10.890705000000001</v>
      </c>
      <c r="AZ27" s="5">
        <v>150</v>
      </c>
      <c r="BA27" s="42">
        <v>1346.52619125</v>
      </c>
      <c r="BB27" s="42">
        <v>1633.6057500000002</v>
      </c>
    </row>
    <row r="28" spans="1:54" x14ac:dyDescent="0.25">
      <c r="A28" s="49">
        <v>41</v>
      </c>
      <c r="B28" s="31"/>
      <c r="C28" s="31"/>
      <c r="D28" s="31"/>
      <c r="E28" s="29" t="s">
        <v>54</v>
      </c>
      <c r="F28" s="29" t="s">
        <v>55</v>
      </c>
      <c r="G28" s="29" t="s">
        <v>81</v>
      </c>
      <c r="H28" s="30" t="s">
        <v>57</v>
      </c>
      <c r="I28" s="29" t="s">
        <v>123</v>
      </c>
      <c r="J28" s="29" t="s">
        <v>124</v>
      </c>
      <c r="K28" s="28" t="s">
        <v>60</v>
      </c>
      <c r="L28" s="31" t="s">
        <v>61</v>
      </c>
      <c r="M28" s="29" t="s">
        <v>84</v>
      </c>
      <c r="N28" s="29" t="s">
        <v>107</v>
      </c>
      <c r="O28" s="31"/>
      <c r="P28" s="56" t="s">
        <v>113</v>
      </c>
      <c r="Q28" s="50"/>
      <c r="R28" s="31"/>
      <c r="S28" s="29" t="s">
        <v>65</v>
      </c>
      <c r="T28" s="34"/>
      <c r="U28" s="35">
        <v>0.93</v>
      </c>
      <c r="V28" s="29" t="s">
        <v>66</v>
      </c>
      <c r="W28" s="36">
        <v>25</v>
      </c>
      <c r="X28" s="36">
        <v>15</v>
      </c>
      <c r="Y28" s="36">
        <v>15.5</v>
      </c>
      <c r="Z28" s="52">
        <v>1.04</v>
      </c>
      <c r="AA28" s="38">
        <v>4</v>
      </c>
      <c r="AB28" s="53">
        <v>5.8125E-3</v>
      </c>
      <c r="AC28" s="37">
        <v>56</v>
      </c>
      <c r="AD28" s="40">
        <v>38537.634408602149</v>
      </c>
      <c r="AE28" s="41">
        <v>3500</v>
      </c>
      <c r="AF28" s="46">
        <v>9.08203125E-2</v>
      </c>
      <c r="AG28" s="31" t="s">
        <v>86</v>
      </c>
      <c r="AH28" s="54">
        <v>0.41399999999999998</v>
      </c>
      <c r="AI28" s="42">
        <v>0.38501999999999997</v>
      </c>
      <c r="AJ28" s="42">
        <v>1.4058403125000001</v>
      </c>
      <c r="AK28" s="44">
        <v>0</v>
      </c>
      <c r="AL28" s="46">
        <v>0</v>
      </c>
      <c r="AM28" s="44">
        <v>0</v>
      </c>
      <c r="AN28" s="46">
        <v>0</v>
      </c>
      <c r="AO28" s="44">
        <v>5.5E-2</v>
      </c>
      <c r="AP28" s="42">
        <v>0.10838844500000001</v>
      </c>
      <c r="AQ28" s="44">
        <v>0</v>
      </c>
      <c r="AR28" s="42">
        <v>0</v>
      </c>
      <c r="AS28" s="45">
        <v>0</v>
      </c>
      <c r="AT28" s="44">
        <v>0</v>
      </c>
      <c r="AU28" s="42">
        <v>0</v>
      </c>
      <c r="AV28" s="42">
        <v>0.10838844500000001</v>
      </c>
      <c r="AW28" s="46">
        <v>1.5142287575000002</v>
      </c>
      <c r="AX28" s="55">
        <v>0.23162859599563401</v>
      </c>
      <c r="AY28" s="6">
        <v>1.9706990000000002</v>
      </c>
      <c r="AZ28" s="5">
        <v>400</v>
      </c>
      <c r="BA28" s="42">
        <v>605.69150300000013</v>
      </c>
      <c r="BB28" s="42">
        <v>788.27960000000007</v>
      </c>
    </row>
    <row r="29" spans="1:54" x14ac:dyDescent="0.25">
      <c r="A29" s="49">
        <v>42</v>
      </c>
      <c r="B29" s="31"/>
      <c r="C29" s="31"/>
      <c r="D29" s="31"/>
      <c r="E29" s="29" t="s">
        <v>54</v>
      </c>
      <c r="F29" s="29" t="s">
        <v>55</v>
      </c>
      <c r="G29" s="29" t="s">
        <v>81</v>
      </c>
      <c r="H29" s="30" t="s">
        <v>57</v>
      </c>
      <c r="I29" s="29" t="s">
        <v>123</v>
      </c>
      <c r="J29" s="29" t="s">
        <v>125</v>
      </c>
      <c r="K29" s="28" t="s">
        <v>60</v>
      </c>
      <c r="L29" s="31" t="s">
        <v>61</v>
      </c>
      <c r="M29" s="29" t="s">
        <v>88</v>
      </c>
      <c r="N29" s="29" t="s">
        <v>107</v>
      </c>
      <c r="O29" s="31"/>
      <c r="P29" s="56" t="s">
        <v>114</v>
      </c>
      <c r="Q29" s="50"/>
      <c r="R29" s="31"/>
      <c r="S29" s="29" t="s">
        <v>65</v>
      </c>
      <c r="T29" s="34"/>
      <c r="U29" s="35">
        <v>1.06</v>
      </c>
      <c r="V29" s="29" t="s">
        <v>66</v>
      </c>
      <c r="W29" s="51">
        <v>25</v>
      </c>
      <c r="X29" s="51">
        <v>15</v>
      </c>
      <c r="Y29" s="51">
        <v>18.5</v>
      </c>
      <c r="Z29" s="52">
        <v>1.21</v>
      </c>
      <c r="AA29" s="38">
        <v>4</v>
      </c>
      <c r="AB29" s="53">
        <v>6.9375000000000001E-3</v>
      </c>
      <c r="AC29" s="37">
        <v>56</v>
      </c>
      <c r="AD29" s="40">
        <v>32288.288288288288</v>
      </c>
      <c r="AE29" s="41">
        <v>3500</v>
      </c>
      <c r="AF29" s="46">
        <v>0.1083984375</v>
      </c>
      <c r="AG29" s="31" t="s">
        <v>86</v>
      </c>
      <c r="AH29" s="54">
        <v>0.41399999999999998</v>
      </c>
      <c r="AI29" s="42">
        <v>0.43884000000000001</v>
      </c>
      <c r="AJ29" s="42">
        <v>1.6072384375</v>
      </c>
      <c r="AK29" s="44">
        <v>0</v>
      </c>
      <c r="AL29" s="46">
        <v>0</v>
      </c>
      <c r="AM29" s="44">
        <v>0</v>
      </c>
      <c r="AN29" s="46">
        <v>0</v>
      </c>
      <c r="AO29" s="44">
        <v>5.5E-2</v>
      </c>
      <c r="AP29" s="42">
        <v>0.12550240999999998</v>
      </c>
      <c r="AQ29" s="44">
        <v>0</v>
      </c>
      <c r="AR29" s="42">
        <v>0</v>
      </c>
      <c r="AS29" s="45">
        <v>0</v>
      </c>
      <c r="AT29" s="44">
        <v>0</v>
      </c>
      <c r="AU29" s="42">
        <v>0</v>
      </c>
      <c r="AV29" s="42">
        <v>0.12550240999999998</v>
      </c>
      <c r="AW29" s="46">
        <v>1.7327408474999999</v>
      </c>
      <c r="AX29" s="55">
        <v>0.2406460831110733</v>
      </c>
      <c r="AY29" s="6">
        <v>2.2818619999999998</v>
      </c>
      <c r="AZ29" s="5">
        <v>200</v>
      </c>
      <c r="BA29" s="42">
        <v>346.54816949999997</v>
      </c>
      <c r="BB29" s="42">
        <v>456.37239999999997</v>
      </c>
    </row>
    <row r="30" spans="1:54" x14ac:dyDescent="0.25">
      <c r="A30" s="49">
        <v>75</v>
      </c>
      <c r="B30" s="31"/>
      <c r="C30" s="31"/>
      <c r="D30" s="31"/>
      <c r="E30" s="29" t="s">
        <v>54</v>
      </c>
      <c r="F30" s="29" t="s">
        <v>55</v>
      </c>
      <c r="G30" s="29" t="s">
        <v>56</v>
      </c>
      <c r="H30" s="30" t="s">
        <v>57</v>
      </c>
      <c r="I30" s="29" t="s">
        <v>117</v>
      </c>
      <c r="J30" s="29" t="s">
        <v>122</v>
      </c>
      <c r="K30" s="28" t="s">
        <v>60</v>
      </c>
      <c r="L30" s="31" t="s">
        <v>61</v>
      </c>
      <c r="M30" s="31" t="s">
        <v>79</v>
      </c>
      <c r="N30" s="29" t="s">
        <v>115</v>
      </c>
      <c r="O30" s="31"/>
      <c r="P30" s="56" t="s">
        <v>116</v>
      </c>
      <c r="Q30" s="50"/>
      <c r="R30" s="31"/>
      <c r="S30" s="29" t="s">
        <v>65</v>
      </c>
      <c r="T30" s="34"/>
      <c r="U30" s="35">
        <v>5.61</v>
      </c>
      <c r="V30" s="29" t="s">
        <v>66</v>
      </c>
      <c r="W30" s="51">
        <v>25</v>
      </c>
      <c r="X30" s="51">
        <v>20</v>
      </c>
      <c r="Y30" s="51">
        <v>28.5</v>
      </c>
      <c r="Z30" s="52">
        <v>7.35</v>
      </c>
      <c r="AA30" s="38">
        <v>2</v>
      </c>
      <c r="AB30" s="53">
        <v>1.4250000000000001E-2</v>
      </c>
      <c r="AC30" s="37">
        <v>56</v>
      </c>
      <c r="AD30" s="40">
        <v>7859.6491228070172</v>
      </c>
      <c r="AE30" s="41">
        <v>3500</v>
      </c>
      <c r="AF30" s="46">
        <v>0.4453125</v>
      </c>
      <c r="AG30" s="31" t="s">
        <v>67</v>
      </c>
      <c r="AH30" s="54">
        <v>0.41399999999999998</v>
      </c>
      <c r="AI30" s="42">
        <v>2.32254</v>
      </c>
      <c r="AJ30" s="42">
        <v>8.3778524999999995</v>
      </c>
      <c r="AK30" s="44">
        <v>0</v>
      </c>
      <c r="AL30" s="46">
        <v>0</v>
      </c>
      <c r="AM30" s="44">
        <v>0</v>
      </c>
      <c r="AN30" s="46">
        <v>0</v>
      </c>
      <c r="AO30" s="44">
        <v>5.5E-2</v>
      </c>
      <c r="AP30" s="42">
        <v>0.59898877500000003</v>
      </c>
      <c r="AQ30" s="44">
        <v>0</v>
      </c>
      <c r="AR30" s="42">
        <v>0</v>
      </c>
      <c r="AS30" s="45">
        <v>0</v>
      </c>
      <c r="AT30" s="44">
        <v>0</v>
      </c>
      <c r="AU30" s="42">
        <v>0</v>
      </c>
      <c r="AV30" s="42">
        <v>0.59898877500000003</v>
      </c>
      <c r="AW30" s="46">
        <v>8.976841275</v>
      </c>
      <c r="AX30" s="55">
        <v>0.17573368528483699</v>
      </c>
      <c r="AY30" s="6">
        <v>10.890705000000001</v>
      </c>
      <c r="AZ30" s="5">
        <v>150</v>
      </c>
      <c r="BA30" s="42">
        <v>1346.52619125</v>
      </c>
      <c r="BB30" s="42">
        <v>1633.6057500000002</v>
      </c>
    </row>
  </sheetData>
  <sheetProtection insertRows="0" deleteRows="0" sort="0"/>
  <protectedRanges>
    <protectedRange sqref="AF2:AF5 W6:Z8 W13:Y15 W20:Y22 W27:Y29 W30:Z30 M31:T191 M2:O30 Q2:S30 W31:AY191 U2:V191 AB2:AD30 Z9:Z29 AZ6:AZ29 AF6:AH30 A2:K191 AI2:AX30" name="Range1"/>
    <protectedRange sqref="W2:Z5 W9:Y12 W23:Y26 W16:Y19" name="Range1_2"/>
    <protectedRange sqref="AE2:AE30" name="Range1_3"/>
    <protectedRange sqref="AG2:AH5" name="Range1_4"/>
    <protectedRange sqref="AZ2:AZ5" name="Range1_6"/>
    <protectedRange sqref="L2:L227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G2:G30</xm:sqref>
        </x14:dataValidation>
        <x14:dataValidation type="list" allowBlank="1" showInputMessage="1" showErrorMessage="1">
          <x14:formula1>
            <xm:f>[1]ValueSelect!#REF!</xm:f>
          </x14:formula1>
          <xm:sqref>F2:F30</xm:sqref>
        </x14:dataValidation>
        <x14:dataValidation type="list" allowBlank="1" showInputMessage="1" showErrorMessage="1">
          <x14:formula1>
            <xm:f>[1]Data!#REF!</xm:f>
          </x14:formula1>
          <xm:sqref>V2:V30</xm:sqref>
        </x14:dataValidation>
        <x14:dataValidation type="list" allowBlank="1" showInputMessage="1" showErrorMessage="1">
          <x14:formula1>
            <xm:f>[1]Data!#REF!</xm:f>
          </x14:formula1>
          <xm:sqref>S2:S30</xm:sqref>
        </x14:dataValidation>
        <x14:dataValidation type="list" allowBlank="1" showInputMessage="1" showErrorMessage="1">
          <x14:formula1>
            <xm:f>[1]ValueSelect!#REF!</xm:f>
          </x14:formula1>
          <xm:sqref>E2:E30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2025-10-23T07:54:50Z</dcterms:created>
  <dcterms:modified xsi:type="dcterms:W3CDTF">2025-10-23T07:58:01Z</dcterms:modified>
</cp:coreProperties>
</file>