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ujie\Desktop\"/>
    </mc:Choice>
  </mc:AlternateContent>
  <bookViews>
    <workbookView xWindow="0" yWindow="0" windowWidth="28800" windowHeight="11625"/>
  </bookViews>
  <sheets>
    <sheet name="Ite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Item!$A$1:$BB$1</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65" i="1" l="1"/>
  <c r="AU65" i="1"/>
  <c r="AR65" i="1"/>
  <c r="AP65" i="1"/>
  <c r="AN65" i="1"/>
  <c r="AL65" i="1"/>
  <c r="AI65" i="1"/>
  <c r="AB65" i="1"/>
  <c r="AD65" i="1" s="1"/>
  <c r="AF65" i="1" s="1"/>
  <c r="AJ65" i="1" s="1"/>
  <c r="BB64" i="1"/>
  <c r="AU64" i="1"/>
  <c r="AR64" i="1"/>
  <c r="AP64" i="1"/>
  <c r="AN64" i="1"/>
  <c r="AL64" i="1"/>
  <c r="AI64" i="1"/>
  <c r="AB64" i="1"/>
  <c r="AD64" i="1" s="1"/>
  <c r="AF64" i="1" s="1"/>
  <c r="BB63" i="1"/>
  <c r="AU63" i="1"/>
  <c r="AR63" i="1"/>
  <c r="AP63" i="1"/>
  <c r="AN63" i="1"/>
  <c r="AL63" i="1"/>
  <c r="AI63" i="1"/>
  <c r="AB63" i="1"/>
  <c r="AD63" i="1" s="1"/>
  <c r="AF63" i="1" s="1"/>
  <c r="AJ63" i="1" s="1"/>
  <c r="BB62" i="1"/>
  <c r="AU62" i="1"/>
  <c r="AR62" i="1"/>
  <c r="AP62" i="1"/>
  <c r="AN62" i="1"/>
  <c r="AL62" i="1"/>
  <c r="AI62" i="1"/>
  <c r="AD62" i="1"/>
  <c r="AF62" i="1" s="1"/>
  <c r="AJ62" i="1" s="1"/>
  <c r="AB62" i="1"/>
  <c r="BB61" i="1"/>
  <c r="AU61" i="1"/>
  <c r="AR61" i="1"/>
  <c r="AP61" i="1"/>
  <c r="AN61" i="1"/>
  <c r="AL61" i="1"/>
  <c r="AI61" i="1"/>
  <c r="AB61" i="1"/>
  <c r="AD61" i="1" s="1"/>
  <c r="AF61" i="1" s="1"/>
  <c r="BB60" i="1"/>
  <c r="AU60" i="1"/>
  <c r="AR60" i="1"/>
  <c r="AP60" i="1"/>
  <c r="AN60" i="1"/>
  <c r="AL60" i="1"/>
  <c r="AI60" i="1"/>
  <c r="AD60" i="1"/>
  <c r="AF60" i="1" s="1"/>
  <c r="AB60" i="1"/>
  <c r="BB59" i="1"/>
  <c r="AU59" i="1"/>
  <c r="AR59" i="1"/>
  <c r="AP59" i="1"/>
  <c r="AN59" i="1"/>
  <c r="AL59" i="1"/>
  <c r="AI59" i="1"/>
  <c r="AB59" i="1"/>
  <c r="AD59" i="1" s="1"/>
  <c r="AF59" i="1" s="1"/>
  <c r="BB58" i="1"/>
  <c r="AU58" i="1"/>
  <c r="AR58" i="1"/>
  <c r="AP58" i="1"/>
  <c r="AN58" i="1"/>
  <c r="AL58" i="1"/>
  <c r="AI58" i="1"/>
  <c r="AB58" i="1"/>
  <c r="AD58" i="1" s="1"/>
  <c r="AF58" i="1" s="1"/>
  <c r="BB57" i="1"/>
  <c r="AU57" i="1"/>
  <c r="AR57" i="1"/>
  <c r="AP57" i="1"/>
  <c r="AN57" i="1"/>
  <c r="AL57" i="1"/>
  <c r="AI57" i="1"/>
  <c r="AD57" i="1"/>
  <c r="AF57" i="1" s="1"/>
  <c r="AJ57" i="1" s="1"/>
  <c r="AB57" i="1"/>
  <c r="BB56" i="1"/>
  <c r="AU56" i="1"/>
  <c r="AR56" i="1"/>
  <c r="AP56" i="1"/>
  <c r="AN56" i="1"/>
  <c r="AL56" i="1"/>
  <c r="AI56" i="1"/>
  <c r="AD56" i="1"/>
  <c r="AF56" i="1" s="1"/>
  <c r="AB56" i="1"/>
  <c r="BB55" i="1"/>
  <c r="AU55" i="1"/>
  <c r="AR55" i="1"/>
  <c r="AP55" i="1"/>
  <c r="AN55" i="1"/>
  <c r="AL55" i="1"/>
  <c r="AI55" i="1"/>
  <c r="AB55" i="1"/>
  <c r="AD55" i="1" s="1"/>
  <c r="AF55" i="1" s="1"/>
  <c r="BB54" i="1"/>
  <c r="AU54" i="1"/>
  <c r="AR54" i="1"/>
  <c r="AP54" i="1"/>
  <c r="AN54" i="1"/>
  <c r="AL54" i="1"/>
  <c r="AI54" i="1"/>
  <c r="AB54" i="1"/>
  <c r="AD54" i="1" s="1"/>
  <c r="AF54" i="1" s="1"/>
  <c r="BB53" i="1"/>
  <c r="AU53" i="1"/>
  <c r="AR53" i="1"/>
  <c r="AP53" i="1"/>
  <c r="AN53" i="1"/>
  <c r="AL53" i="1"/>
  <c r="AI53" i="1"/>
  <c r="AB53" i="1"/>
  <c r="AD53" i="1" s="1"/>
  <c r="AF53" i="1" s="1"/>
  <c r="AJ53" i="1" s="1"/>
  <c r="BB52" i="1"/>
  <c r="AU52" i="1"/>
  <c r="AR52" i="1"/>
  <c r="AP52" i="1"/>
  <c r="AN52" i="1"/>
  <c r="AL52" i="1"/>
  <c r="AI52" i="1"/>
  <c r="AB52" i="1"/>
  <c r="AD52" i="1" s="1"/>
  <c r="AF52" i="1" s="1"/>
  <c r="BB51" i="1"/>
  <c r="AU51" i="1"/>
  <c r="AR51" i="1"/>
  <c r="AP51" i="1"/>
  <c r="AN51" i="1"/>
  <c r="AL51" i="1"/>
  <c r="AI51" i="1"/>
  <c r="AB51" i="1"/>
  <c r="AD51" i="1" s="1"/>
  <c r="AF51" i="1" s="1"/>
  <c r="BB50" i="1"/>
  <c r="AU50" i="1"/>
  <c r="AR50" i="1"/>
  <c r="AP50" i="1"/>
  <c r="AN50" i="1"/>
  <c r="AL50" i="1"/>
  <c r="AI50" i="1"/>
  <c r="AB50" i="1"/>
  <c r="AD50" i="1" s="1"/>
  <c r="AF50" i="1" s="1"/>
  <c r="BB49" i="1"/>
  <c r="AU49" i="1"/>
  <c r="AR49" i="1"/>
  <c r="AP49" i="1"/>
  <c r="AN49" i="1"/>
  <c r="AL49" i="1"/>
  <c r="AI49" i="1"/>
  <c r="AD49" i="1"/>
  <c r="AF49" i="1" s="1"/>
  <c r="AJ49" i="1" s="1"/>
  <c r="AB49" i="1"/>
  <c r="BB48" i="1"/>
  <c r="AU48" i="1"/>
  <c r="AR48" i="1"/>
  <c r="AP48" i="1"/>
  <c r="AN48" i="1"/>
  <c r="AL48" i="1"/>
  <c r="AI48" i="1"/>
  <c r="AB48" i="1"/>
  <c r="AD48" i="1" s="1"/>
  <c r="AF48" i="1" s="1"/>
  <c r="AJ48" i="1" s="1"/>
  <c r="BB47" i="1"/>
  <c r="AU47" i="1"/>
  <c r="AR47" i="1"/>
  <c r="AP47" i="1"/>
  <c r="AN47" i="1"/>
  <c r="AL47" i="1"/>
  <c r="AI47" i="1"/>
  <c r="AB47" i="1"/>
  <c r="AD47" i="1" s="1"/>
  <c r="AF47" i="1" s="1"/>
  <c r="AJ47" i="1" s="1"/>
  <c r="BB46" i="1"/>
  <c r="AU46" i="1"/>
  <c r="AR46" i="1"/>
  <c r="AP46" i="1"/>
  <c r="AN46" i="1"/>
  <c r="AL46" i="1"/>
  <c r="AI46" i="1"/>
  <c r="AD46" i="1"/>
  <c r="AF46" i="1" s="1"/>
  <c r="AJ46" i="1" s="1"/>
  <c r="AB46" i="1"/>
  <c r="BB45" i="1"/>
  <c r="AU45" i="1"/>
  <c r="AR45" i="1"/>
  <c r="AP45" i="1"/>
  <c r="AN45" i="1"/>
  <c r="AL45" i="1"/>
  <c r="AI45" i="1"/>
  <c r="AB45" i="1"/>
  <c r="AD45" i="1" s="1"/>
  <c r="AF45" i="1" s="1"/>
  <c r="BB44" i="1"/>
  <c r="AU44" i="1"/>
  <c r="AR44" i="1"/>
  <c r="AP44" i="1"/>
  <c r="AN44" i="1"/>
  <c r="AL44" i="1"/>
  <c r="AI44" i="1"/>
  <c r="AB44" i="1"/>
  <c r="AD44" i="1" s="1"/>
  <c r="AF44" i="1" s="1"/>
  <c r="BB43" i="1"/>
  <c r="AU43" i="1"/>
  <c r="AR43" i="1"/>
  <c r="AP43" i="1"/>
  <c r="AN43" i="1"/>
  <c r="AL43" i="1"/>
  <c r="AI43" i="1"/>
  <c r="AB43" i="1"/>
  <c r="AD43" i="1" s="1"/>
  <c r="AF43" i="1" s="1"/>
  <c r="BB42" i="1"/>
  <c r="AU42" i="1"/>
  <c r="AR42" i="1"/>
  <c r="AP42" i="1"/>
  <c r="AN42" i="1"/>
  <c r="AL42" i="1"/>
  <c r="AI42" i="1"/>
  <c r="AB42" i="1"/>
  <c r="AD42" i="1" s="1"/>
  <c r="AF42" i="1" s="1"/>
  <c r="BB41" i="1"/>
  <c r="AU41" i="1"/>
  <c r="AR41" i="1"/>
  <c r="AP41" i="1"/>
  <c r="AN41" i="1"/>
  <c r="AL41" i="1"/>
  <c r="AI41" i="1"/>
  <c r="AB41" i="1"/>
  <c r="AD41" i="1" s="1"/>
  <c r="AF41" i="1" s="1"/>
  <c r="BB40" i="1"/>
  <c r="AU40" i="1"/>
  <c r="AR40" i="1"/>
  <c r="AP40" i="1"/>
  <c r="AN40" i="1"/>
  <c r="AL40" i="1"/>
  <c r="AI40" i="1"/>
  <c r="AD40" i="1"/>
  <c r="AF40" i="1" s="1"/>
  <c r="AB40" i="1"/>
  <c r="BB39" i="1"/>
  <c r="AU39" i="1"/>
  <c r="AR39" i="1"/>
  <c r="AP39" i="1"/>
  <c r="AN39" i="1"/>
  <c r="AL39" i="1"/>
  <c r="AI39" i="1"/>
  <c r="AB39" i="1"/>
  <c r="AD39" i="1" s="1"/>
  <c r="AF39" i="1" s="1"/>
  <c r="BB38" i="1"/>
  <c r="AU38" i="1"/>
  <c r="AR38" i="1"/>
  <c r="AP38" i="1"/>
  <c r="AN38" i="1"/>
  <c r="AL38" i="1"/>
  <c r="AI38" i="1"/>
  <c r="AB38" i="1"/>
  <c r="AD38" i="1" s="1"/>
  <c r="AF38" i="1" s="1"/>
  <c r="BB37" i="1"/>
  <c r="AU37" i="1"/>
  <c r="AR37" i="1"/>
  <c r="AP37" i="1"/>
  <c r="AN37" i="1"/>
  <c r="AL37" i="1"/>
  <c r="AI37" i="1"/>
  <c r="AB37" i="1"/>
  <c r="AD37" i="1" s="1"/>
  <c r="AF37" i="1" s="1"/>
  <c r="BB36" i="1"/>
  <c r="AU36" i="1"/>
  <c r="AR36" i="1"/>
  <c r="AP36" i="1"/>
  <c r="AN36" i="1"/>
  <c r="AL36" i="1"/>
  <c r="AI36" i="1"/>
  <c r="AD36" i="1"/>
  <c r="AF36" i="1" s="1"/>
  <c r="AJ36" i="1" s="1"/>
  <c r="AB36" i="1"/>
  <c r="BB35" i="1"/>
  <c r="AU35" i="1"/>
  <c r="AR35" i="1"/>
  <c r="AP35" i="1"/>
  <c r="AN35" i="1"/>
  <c r="AL35" i="1"/>
  <c r="AJ35" i="1"/>
  <c r="AI35" i="1"/>
  <c r="AB35" i="1"/>
  <c r="AD35" i="1" s="1"/>
  <c r="AF35" i="1" s="1"/>
  <c r="BB34" i="1"/>
  <c r="AU34" i="1"/>
  <c r="AR34" i="1"/>
  <c r="AP34" i="1"/>
  <c r="AN34" i="1"/>
  <c r="AL34" i="1"/>
  <c r="AI34" i="1"/>
  <c r="AB34" i="1"/>
  <c r="AD34" i="1" s="1"/>
  <c r="AF34" i="1" s="1"/>
  <c r="BB33" i="1"/>
  <c r="AU33" i="1"/>
  <c r="AR33" i="1"/>
  <c r="AP33" i="1"/>
  <c r="AN33" i="1"/>
  <c r="AV33" i="1" s="1"/>
  <c r="AL33" i="1"/>
  <c r="AI33" i="1"/>
  <c r="AB33" i="1"/>
  <c r="AD33" i="1" s="1"/>
  <c r="AF33" i="1" s="1"/>
  <c r="AJ33" i="1" s="1"/>
  <c r="BB32" i="1"/>
  <c r="AU32" i="1"/>
  <c r="AR32" i="1"/>
  <c r="AP32" i="1"/>
  <c r="AN32" i="1"/>
  <c r="AL32" i="1"/>
  <c r="AI32" i="1"/>
  <c r="AB32" i="1"/>
  <c r="AD32" i="1" s="1"/>
  <c r="AF32" i="1" s="1"/>
  <c r="AJ32" i="1" s="1"/>
  <c r="BB31" i="1"/>
  <c r="AU31" i="1"/>
  <c r="AR31" i="1"/>
  <c r="AP31" i="1"/>
  <c r="AN31" i="1"/>
  <c r="AL31" i="1"/>
  <c r="AI31" i="1"/>
  <c r="AB31" i="1"/>
  <c r="AD31" i="1" s="1"/>
  <c r="AF31" i="1" s="1"/>
  <c r="BB30" i="1"/>
  <c r="AU30" i="1"/>
  <c r="AR30" i="1"/>
  <c r="AP30" i="1"/>
  <c r="AN30" i="1"/>
  <c r="AL30" i="1"/>
  <c r="AI30" i="1"/>
  <c r="AF30" i="1"/>
  <c r="AB30" i="1"/>
  <c r="AD30" i="1" s="1"/>
  <c r="BB29" i="1"/>
  <c r="AU29" i="1"/>
  <c r="AR29" i="1"/>
  <c r="AP29" i="1"/>
  <c r="AN29" i="1"/>
  <c r="AL29" i="1"/>
  <c r="AI29" i="1"/>
  <c r="AB29" i="1"/>
  <c r="AD29" i="1" s="1"/>
  <c r="AF29" i="1" s="1"/>
  <c r="BB28" i="1"/>
  <c r="AU28" i="1"/>
  <c r="AR28" i="1"/>
  <c r="AP28" i="1"/>
  <c r="AN28" i="1"/>
  <c r="AL28" i="1"/>
  <c r="AI28" i="1"/>
  <c r="AB28" i="1"/>
  <c r="AD28" i="1" s="1"/>
  <c r="AF28" i="1" s="1"/>
  <c r="AJ28" i="1" s="1"/>
  <c r="BB27" i="1"/>
  <c r="AU27" i="1"/>
  <c r="AR27" i="1"/>
  <c r="AP27" i="1"/>
  <c r="AN27" i="1"/>
  <c r="AL27" i="1"/>
  <c r="AI27" i="1"/>
  <c r="AB27" i="1"/>
  <c r="AD27" i="1" s="1"/>
  <c r="AF27" i="1" s="1"/>
  <c r="AJ27" i="1" s="1"/>
  <c r="BB26" i="1"/>
  <c r="AU26" i="1"/>
  <c r="AR26" i="1"/>
  <c r="AP26" i="1"/>
  <c r="AN26" i="1"/>
  <c r="AL26" i="1"/>
  <c r="AI26" i="1"/>
  <c r="AF26" i="1"/>
  <c r="AB26" i="1"/>
  <c r="AD26" i="1" s="1"/>
  <c r="BB25" i="1"/>
  <c r="AU25" i="1"/>
  <c r="AR25" i="1"/>
  <c r="AP25" i="1"/>
  <c r="AN25" i="1"/>
  <c r="AL25" i="1"/>
  <c r="AI25" i="1"/>
  <c r="AB25" i="1"/>
  <c r="AD25" i="1" s="1"/>
  <c r="AF25" i="1" s="1"/>
  <c r="BB24" i="1"/>
  <c r="AU24" i="1"/>
  <c r="AR24" i="1"/>
  <c r="AP24" i="1"/>
  <c r="AN24" i="1"/>
  <c r="AL24" i="1"/>
  <c r="AI24" i="1"/>
  <c r="AD24" i="1"/>
  <c r="AF24" i="1" s="1"/>
  <c r="AB24" i="1"/>
  <c r="BB23" i="1"/>
  <c r="AU23" i="1"/>
  <c r="AR23" i="1"/>
  <c r="AP23" i="1"/>
  <c r="AN23" i="1"/>
  <c r="AL23" i="1"/>
  <c r="AI23" i="1"/>
  <c r="AB23" i="1"/>
  <c r="AD23" i="1" s="1"/>
  <c r="AF23" i="1" s="1"/>
  <c r="BB22" i="1"/>
  <c r="AU22" i="1"/>
  <c r="AR22" i="1"/>
  <c r="AP22" i="1"/>
  <c r="AN22" i="1"/>
  <c r="AL22" i="1"/>
  <c r="AI22" i="1"/>
  <c r="AB22" i="1"/>
  <c r="AD22" i="1" s="1"/>
  <c r="AF22" i="1" s="1"/>
  <c r="BB21" i="1"/>
  <c r="AU21" i="1"/>
  <c r="AR21" i="1"/>
  <c r="AP21" i="1"/>
  <c r="AN21" i="1"/>
  <c r="AL21" i="1"/>
  <c r="AI21" i="1"/>
  <c r="AB21" i="1"/>
  <c r="AD21" i="1" s="1"/>
  <c r="AF21" i="1" s="1"/>
  <c r="BB20" i="1"/>
  <c r="AU20" i="1"/>
  <c r="AR20" i="1"/>
  <c r="AP20" i="1"/>
  <c r="AN20" i="1"/>
  <c r="AL20" i="1"/>
  <c r="AI20" i="1"/>
  <c r="AD20" i="1"/>
  <c r="AF20" i="1" s="1"/>
  <c r="AJ20" i="1" s="1"/>
  <c r="AB20" i="1"/>
  <c r="BB19" i="1"/>
  <c r="AU19" i="1"/>
  <c r="AR19" i="1"/>
  <c r="AP19" i="1"/>
  <c r="AN19" i="1"/>
  <c r="AL19" i="1"/>
  <c r="AI19" i="1"/>
  <c r="AB19" i="1"/>
  <c r="AD19" i="1" s="1"/>
  <c r="AF19" i="1" s="1"/>
  <c r="AJ19" i="1" s="1"/>
  <c r="BB18" i="1"/>
  <c r="AU18" i="1"/>
  <c r="AR18" i="1"/>
  <c r="AP18" i="1"/>
  <c r="AN18" i="1"/>
  <c r="AV18" i="1" s="1"/>
  <c r="AL18" i="1"/>
  <c r="AI18" i="1"/>
  <c r="AB18" i="1"/>
  <c r="AD18" i="1" s="1"/>
  <c r="AF18" i="1" s="1"/>
  <c r="BB17" i="1"/>
  <c r="AU17" i="1"/>
  <c r="AR17" i="1"/>
  <c r="AP17" i="1"/>
  <c r="AN17" i="1"/>
  <c r="AV17" i="1" s="1"/>
  <c r="AL17" i="1"/>
  <c r="AI17" i="1"/>
  <c r="AB17" i="1"/>
  <c r="AD17" i="1" s="1"/>
  <c r="AF17" i="1" s="1"/>
  <c r="AJ17" i="1" s="1"/>
  <c r="BB16" i="1"/>
  <c r="AU16" i="1"/>
  <c r="AR16" i="1"/>
  <c r="AP16" i="1"/>
  <c r="AN16" i="1"/>
  <c r="AL16" i="1"/>
  <c r="AI16" i="1"/>
  <c r="AB16" i="1"/>
  <c r="AD16" i="1" s="1"/>
  <c r="AF16" i="1" s="1"/>
  <c r="BB15" i="1"/>
  <c r="AU15" i="1"/>
  <c r="AR15" i="1"/>
  <c r="AP15" i="1"/>
  <c r="AN15" i="1"/>
  <c r="AL15" i="1"/>
  <c r="AI15" i="1"/>
  <c r="AB15" i="1"/>
  <c r="AD15" i="1" s="1"/>
  <c r="AF15" i="1" s="1"/>
  <c r="BB14" i="1"/>
  <c r="AU14" i="1"/>
  <c r="AR14" i="1"/>
  <c r="AP14" i="1"/>
  <c r="AN14" i="1"/>
  <c r="AL14" i="1"/>
  <c r="AI14" i="1"/>
  <c r="AB14" i="1"/>
  <c r="AD14" i="1" s="1"/>
  <c r="AF14" i="1" s="1"/>
  <c r="AJ14" i="1" s="1"/>
  <c r="BB13" i="1"/>
  <c r="AU13" i="1"/>
  <c r="AR13" i="1"/>
  <c r="AP13" i="1"/>
  <c r="AN13" i="1"/>
  <c r="AL13" i="1"/>
  <c r="AI13" i="1"/>
  <c r="AB13" i="1"/>
  <c r="AD13" i="1" s="1"/>
  <c r="AF13" i="1" s="1"/>
  <c r="AJ13" i="1" s="1"/>
  <c r="BB12" i="1"/>
  <c r="AU12" i="1"/>
  <c r="AR12" i="1"/>
  <c r="AP12" i="1"/>
  <c r="AN12" i="1"/>
  <c r="AL12" i="1"/>
  <c r="AI12" i="1"/>
  <c r="AB12" i="1"/>
  <c r="AD12" i="1" s="1"/>
  <c r="AF12" i="1" s="1"/>
  <c r="BB11" i="1"/>
  <c r="AU11" i="1"/>
  <c r="AR11" i="1"/>
  <c r="AP11" i="1"/>
  <c r="AN11" i="1"/>
  <c r="AL11" i="1"/>
  <c r="AI11" i="1"/>
  <c r="AB11" i="1"/>
  <c r="AD11" i="1" s="1"/>
  <c r="AF11" i="1" s="1"/>
  <c r="AJ11" i="1" s="1"/>
  <c r="BB10" i="1"/>
  <c r="AU10" i="1"/>
  <c r="AR10" i="1"/>
  <c r="AP10" i="1"/>
  <c r="AN10" i="1"/>
  <c r="AL10" i="1"/>
  <c r="AI10" i="1"/>
  <c r="AD10" i="1"/>
  <c r="AF10" i="1" s="1"/>
  <c r="AJ10" i="1" s="1"/>
  <c r="AB10" i="1"/>
  <c r="BB9" i="1"/>
  <c r="AU9" i="1"/>
  <c r="AR9" i="1"/>
  <c r="AP9" i="1"/>
  <c r="AN9" i="1"/>
  <c r="AL9" i="1"/>
  <c r="AI9" i="1"/>
  <c r="AB9" i="1"/>
  <c r="AD9" i="1" s="1"/>
  <c r="AF9" i="1" s="1"/>
  <c r="BB8" i="1"/>
  <c r="AU8" i="1"/>
  <c r="AR8" i="1"/>
  <c r="AP8" i="1"/>
  <c r="AN8" i="1"/>
  <c r="AL8" i="1"/>
  <c r="AI8" i="1"/>
  <c r="AD8" i="1"/>
  <c r="AF8" i="1" s="1"/>
  <c r="AB8" i="1"/>
  <c r="BB7" i="1"/>
  <c r="AU7" i="1"/>
  <c r="AR7" i="1"/>
  <c r="AP7" i="1"/>
  <c r="AN7" i="1"/>
  <c r="AL7" i="1"/>
  <c r="AI7" i="1"/>
  <c r="AB7" i="1"/>
  <c r="AD7" i="1" s="1"/>
  <c r="AF7" i="1" s="1"/>
  <c r="BB6" i="1"/>
  <c r="AU6" i="1"/>
  <c r="AR6" i="1"/>
  <c r="AP6" i="1"/>
  <c r="AN6" i="1"/>
  <c r="AL6" i="1"/>
  <c r="AV6" i="1" s="1"/>
  <c r="AI6" i="1"/>
  <c r="AB6" i="1"/>
  <c r="AD6" i="1" s="1"/>
  <c r="AF6" i="1" s="1"/>
  <c r="BB5" i="1"/>
  <c r="AU5" i="1"/>
  <c r="AR5" i="1"/>
  <c r="AP5" i="1"/>
  <c r="AN5" i="1"/>
  <c r="AV5" i="1" s="1"/>
  <c r="AL5" i="1"/>
  <c r="AI5" i="1"/>
  <c r="AB5" i="1"/>
  <c r="AD5" i="1" s="1"/>
  <c r="AF5" i="1" s="1"/>
  <c r="BB4" i="1"/>
  <c r="AU4" i="1"/>
  <c r="AR4" i="1"/>
  <c r="AP4" i="1"/>
  <c r="AN4" i="1"/>
  <c r="AL4" i="1"/>
  <c r="AI4" i="1"/>
  <c r="AB4" i="1"/>
  <c r="AD4" i="1" s="1"/>
  <c r="AF4" i="1" s="1"/>
  <c r="BB3" i="1"/>
  <c r="AU3" i="1"/>
  <c r="AR3" i="1"/>
  <c r="AP3" i="1"/>
  <c r="AN3" i="1"/>
  <c r="AL3" i="1"/>
  <c r="AI3" i="1"/>
  <c r="AB3" i="1"/>
  <c r="AD3" i="1" s="1"/>
  <c r="AF3" i="1" s="1"/>
  <c r="AJ3" i="1" s="1"/>
  <c r="BB2" i="1"/>
  <c r="AU2" i="1"/>
  <c r="AR2" i="1"/>
  <c r="AP2" i="1"/>
  <c r="AN2" i="1"/>
  <c r="AL2" i="1"/>
  <c r="AI2" i="1"/>
  <c r="AB2" i="1"/>
  <c r="AD2" i="1" s="1"/>
  <c r="AF2" i="1" s="1"/>
  <c r="AJ2" i="1" s="1"/>
  <c r="AV45" i="1" l="1"/>
  <c r="AV15" i="1"/>
  <c r="AV25" i="1"/>
  <c r="AV41" i="1"/>
  <c r="AW41" i="1" s="1"/>
  <c r="AV52" i="1"/>
  <c r="AJ54" i="1"/>
  <c r="AV13" i="1"/>
  <c r="AJ24" i="1"/>
  <c r="AJ25" i="1"/>
  <c r="AJ40" i="1"/>
  <c r="AJ41" i="1"/>
  <c r="AJ45" i="1"/>
  <c r="AV57" i="1"/>
  <c r="AJ60" i="1"/>
  <c r="AJ61" i="1"/>
  <c r="AV64" i="1"/>
  <c r="AJ5" i="1"/>
  <c r="AV7" i="1"/>
  <c r="AV8" i="1"/>
  <c r="AV14" i="1"/>
  <c r="AW14" i="1" s="1"/>
  <c r="AV16" i="1"/>
  <c r="AJ18" i="1"/>
  <c r="AW18" i="1" s="1"/>
  <c r="BA18" i="1" s="1"/>
  <c r="AV21" i="1"/>
  <c r="AV29" i="1"/>
  <c r="AV37" i="1"/>
  <c r="AV44" i="1"/>
  <c r="AV50" i="1"/>
  <c r="AV54" i="1"/>
  <c r="AW54" i="1" s="1"/>
  <c r="AV55" i="1"/>
  <c r="AV56" i="1"/>
  <c r="AV61" i="1"/>
  <c r="AV2" i="1"/>
  <c r="AW2" i="1" s="1"/>
  <c r="AJ6" i="1"/>
  <c r="AJ7" i="1"/>
  <c r="AV9" i="1"/>
  <c r="AV10" i="1"/>
  <c r="AW10" i="1" s="1"/>
  <c r="AJ15" i="1"/>
  <c r="AW15" i="1" s="1"/>
  <c r="AJ21" i="1"/>
  <c r="AV22" i="1"/>
  <c r="AJ26" i="1"/>
  <c r="AJ29" i="1"/>
  <c r="AV30" i="1"/>
  <c r="AJ34" i="1"/>
  <c r="AJ37" i="1"/>
  <c r="AW37" i="1" s="1"/>
  <c r="AV38" i="1"/>
  <c r="AV42" i="1"/>
  <c r="AJ51" i="1"/>
  <c r="AJ52" i="1"/>
  <c r="AW52" i="1" s="1"/>
  <c r="BA52" i="1" s="1"/>
  <c r="AV53" i="1"/>
  <c r="AJ55" i="1"/>
  <c r="AW55" i="1" s="1"/>
  <c r="AV58" i="1"/>
  <c r="AV60" i="1"/>
  <c r="AW60" i="1" s="1"/>
  <c r="AJ64" i="1"/>
  <c r="AV3" i="1"/>
  <c r="AV4" i="1"/>
  <c r="AJ9" i="1"/>
  <c r="AW9" i="1" s="1"/>
  <c r="AV11" i="1"/>
  <c r="AV12" i="1"/>
  <c r="AJ16" i="1"/>
  <c r="AW16" i="1" s="1"/>
  <c r="AJ22" i="1"/>
  <c r="AW22" i="1" s="1"/>
  <c r="BA22" i="1" s="1"/>
  <c r="AJ23" i="1"/>
  <c r="AJ30" i="1"/>
  <c r="AW30" i="1" s="1"/>
  <c r="AJ31" i="1"/>
  <c r="AJ38" i="1"/>
  <c r="AW38" i="1" s="1"/>
  <c r="AX38" i="1" s="1"/>
  <c r="AJ39" i="1"/>
  <c r="AJ43" i="1"/>
  <c r="AJ44" i="1"/>
  <c r="AV46" i="1"/>
  <c r="AW46" i="1" s="1"/>
  <c r="BA46" i="1" s="1"/>
  <c r="AV49" i="1"/>
  <c r="AW49" i="1" s="1"/>
  <c r="AJ56" i="1"/>
  <c r="AJ59" i="1"/>
  <c r="AV65" i="1"/>
  <c r="AW65" i="1" s="1"/>
  <c r="AW5" i="1"/>
  <c r="AW13" i="1"/>
  <c r="AX52" i="1"/>
  <c r="BA55" i="1"/>
  <c r="AX55" i="1"/>
  <c r="AW3" i="1"/>
  <c r="AW11" i="1"/>
  <c r="BA15" i="1"/>
  <c r="AX15" i="1"/>
  <c r="AW21" i="1"/>
  <c r="AW29" i="1"/>
  <c r="AW25" i="1"/>
  <c r="BA30" i="1"/>
  <c r="AX30" i="1"/>
  <c r="AW33" i="1"/>
  <c r="AW45" i="1"/>
  <c r="AJ4" i="1"/>
  <c r="AW4" i="1" s="1"/>
  <c r="AW6" i="1"/>
  <c r="AJ8" i="1"/>
  <c r="AW8" i="1" s="1"/>
  <c r="AJ12" i="1"/>
  <c r="AW12" i="1" s="1"/>
  <c r="AW17" i="1"/>
  <c r="AV26" i="1"/>
  <c r="AV34" i="1"/>
  <c r="AW34" i="1" s="1"/>
  <c r="AW35" i="1"/>
  <c r="AV19" i="1"/>
  <c r="AW19" i="1" s="1"/>
  <c r="AV20" i="1"/>
  <c r="AW20" i="1" s="1"/>
  <c r="AV27" i="1"/>
  <c r="AW27" i="1" s="1"/>
  <c r="AV28" i="1"/>
  <c r="AW28" i="1" s="1"/>
  <c r="AV35" i="1"/>
  <c r="AV36" i="1"/>
  <c r="AW36" i="1" s="1"/>
  <c r="AJ42" i="1"/>
  <c r="AW42" i="1" s="1"/>
  <c r="AV48" i="1"/>
  <c r="AW48" i="1" s="1"/>
  <c r="AV51" i="1"/>
  <c r="AW51" i="1" s="1"/>
  <c r="AW61" i="1"/>
  <c r="AV63" i="1"/>
  <c r="AW63" i="1" s="1"/>
  <c r="AV47" i="1"/>
  <c r="AW47" i="1" s="1"/>
  <c r="AW53" i="1"/>
  <c r="AJ58" i="1"/>
  <c r="AW58" i="1" s="1"/>
  <c r="AV23" i="1"/>
  <c r="AW23" i="1" s="1"/>
  <c r="AV24" i="1"/>
  <c r="AW24" i="1" s="1"/>
  <c r="AV31" i="1"/>
  <c r="AW31" i="1" s="1"/>
  <c r="AV32" i="1"/>
  <c r="AW32" i="1" s="1"/>
  <c r="AV39" i="1"/>
  <c r="AW39" i="1" s="1"/>
  <c r="AV40" i="1"/>
  <c r="AW40" i="1" s="1"/>
  <c r="AV43" i="1"/>
  <c r="AW43" i="1" s="1"/>
  <c r="AJ50" i="1"/>
  <c r="AW50" i="1" s="1"/>
  <c r="AW57" i="1"/>
  <c r="AV59" i="1"/>
  <c r="AW59" i="1" s="1"/>
  <c r="AV62" i="1"/>
  <c r="AW62" i="1" s="1"/>
  <c r="BA38" i="1" l="1"/>
  <c r="AW7" i="1"/>
  <c r="AX46" i="1"/>
  <c r="BA54" i="1"/>
  <c r="AX54" i="1"/>
  <c r="BA49" i="1"/>
  <c r="AX49" i="1"/>
  <c r="AX22" i="1"/>
  <c r="AW44" i="1"/>
  <c r="BA16" i="1"/>
  <c r="AX16" i="1"/>
  <c r="AX18" i="1"/>
  <c r="AW56" i="1"/>
  <c r="AW26" i="1"/>
  <c r="AW64" i="1"/>
  <c r="BA59" i="1"/>
  <c r="AX59" i="1"/>
  <c r="BA40" i="1"/>
  <c r="AX40" i="1"/>
  <c r="BA24" i="1"/>
  <c r="AX24" i="1"/>
  <c r="BA51" i="1"/>
  <c r="AX51" i="1"/>
  <c r="BA26" i="1"/>
  <c r="AX26" i="1"/>
  <c r="BA39" i="1"/>
  <c r="AX39" i="1"/>
  <c r="BA23" i="1"/>
  <c r="AX23" i="1"/>
  <c r="BA47" i="1"/>
  <c r="AX47" i="1"/>
  <c r="BA48" i="1"/>
  <c r="AX48" i="1"/>
  <c r="BA28" i="1"/>
  <c r="AX28" i="1"/>
  <c r="BA32" i="1"/>
  <c r="AX32" i="1"/>
  <c r="BA34" i="1"/>
  <c r="AX34" i="1"/>
  <c r="BA62" i="1"/>
  <c r="AX62" i="1"/>
  <c r="BA43" i="1"/>
  <c r="AX43" i="1"/>
  <c r="BA31" i="1"/>
  <c r="AX31" i="1"/>
  <c r="BA36" i="1"/>
  <c r="AX36" i="1"/>
  <c r="BA20" i="1"/>
  <c r="AX20" i="1"/>
  <c r="BA63" i="1"/>
  <c r="AX63" i="1"/>
  <c r="BA50" i="1"/>
  <c r="AX50" i="1"/>
  <c r="AX60" i="1"/>
  <c r="BA60" i="1"/>
  <c r="BA42" i="1"/>
  <c r="AX42" i="1"/>
  <c r="AX17" i="1"/>
  <c r="BA17" i="1"/>
  <c r="BA8" i="1"/>
  <c r="AX8" i="1"/>
  <c r="AX41" i="1"/>
  <c r="BA41" i="1"/>
  <c r="AX29" i="1"/>
  <c r="BA29" i="1"/>
  <c r="BA5" i="1"/>
  <c r="AX5" i="1"/>
  <c r="BA58" i="1"/>
  <c r="AX58" i="1"/>
  <c r="BA61" i="1"/>
  <c r="AX61" i="1"/>
  <c r="BA27" i="1"/>
  <c r="AX27" i="1"/>
  <c r="BA14" i="1"/>
  <c r="AX14" i="1"/>
  <c r="AX6" i="1"/>
  <c r="BA6" i="1"/>
  <c r="BA11" i="1"/>
  <c r="AX11" i="1"/>
  <c r="AX53" i="1"/>
  <c r="BA53" i="1"/>
  <c r="BA12" i="1"/>
  <c r="AX12" i="1"/>
  <c r="BA4" i="1"/>
  <c r="AX4" i="1"/>
  <c r="AX45" i="1"/>
  <c r="BA45" i="1"/>
  <c r="AX25" i="1"/>
  <c r="BA25" i="1"/>
  <c r="AX37" i="1"/>
  <c r="BA37" i="1"/>
  <c r="AX21" i="1"/>
  <c r="BA21" i="1"/>
  <c r="BA7" i="1"/>
  <c r="AX7" i="1"/>
  <c r="BA13" i="1"/>
  <c r="AX13" i="1"/>
  <c r="BA65" i="1"/>
  <c r="AX65" i="1"/>
  <c r="BA57" i="1"/>
  <c r="AX57" i="1"/>
  <c r="BA35" i="1"/>
  <c r="AX35" i="1"/>
  <c r="BA19" i="1"/>
  <c r="AX19" i="1"/>
  <c r="AX10" i="1"/>
  <c r="BA10" i="1"/>
  <c r="AX2" i="1"/>
  <c r="BA2" i="1"/>
  <c r="AX33" i="1"/>
  <c r="BA33" i="1"/>
  <c r="BA3" i="1"/>
  <c r="AX3" i="1"/>
  <c r="BA9" i="1"/>
  <c r="AX9" i="1"/>
  <c r="AX44" i="1" l="1"/>
  <c r="BA44" i="1"/>
  <c r="AX56" i="1"/>
  <c r="BA56" i="1"/>
  <c r="BA64" i="1"/>
  <c r="AX64" i="1"/>
</calcChain>
</file>

<file path=xl/comments1.xml><?xml version="1.0" encoding="utf-8"?>
<comments xmlns="http://schemas.openxmlformats.org/spreadsheetml/2006/main">
  <authors>
    <author>heather.zhu@jlahome.com</author>
  </authors>
  <commentList>
    <comment ref="AB1" authorId="0" shapeId="0">
      <text>
        <r>
          <rPr>
            <sz val="11"/>
            <rFont val="Calibri"/>
            <family val="2"/>
          </rPr>
          <t>[Carton Size L (cm)]*[Carton Size W (cm)]*[Carton Size H (cm)]/1000000</t>
        </r>
      </text>
    </comment>
    <comment ref="AD1" authorId="0" shapeId="0">
      <text>
        <r>
          <rPr>
            <sz val="11"/>
            <rFont val="Calibri"/>
            <family val="2"/>
          </rPr>
          <t xml:space="preserve">[Container Volumn]/[Cubic Meter per Carton]*[Case Pack]
</t>
        </r>
      </text>
    </comment>
    <comment ref="AF1" authorId="0" shapeId="0">
      <text>
        <r>
          <rPr>
            <sz val="11"/>
            <rFont val="Calibri"/>
            <family val="2"/>
          </rPr>
          <t>[40ft Container Freight]/[Total Units per 40ft Container]</t>
        </r>
      </text>
    </comment>
    <comment ref="AI1" authorId="0" shapeId="0">
      <text>
        <r>
          <rPr>
            <sz val="11"/>
            <rFont val="Calibri"/>
            <family val="2"/>
          </rPr>
          <t>[FOB Cost $ (Value)]*[Duty Rate]</t>
        </r>
      </text>
    </comment>
    <comment ref="AJ1" authorId="0" shapeId="0">
      <text>
        <r>
          <rPr>
            <sz val="11"/>
            <rFont val="Calibri"/>
            <family val="2"/>
          </rPr>
          <t>[FOB Cost $ (Value)]+[Ocean Freight per Item $]+[Duty per Item $]</t>
        </r>
      </text>
    </comment>
    <comment ref="AL1" authorId="0" shapeId="0">
      <text>
        <r>
          <rPr>
            <sz val="11"/>
            <rFont val="Calibri"/>
            <family val="2"/>
          </rPr>
          <t>[JLA POE Price]*[DA %]</t>
        </r>
      </text>
    </comment>
    <comment ref="AN1" authorId="0" shapeId="0">
      <text>
        <r>
          <rPr>
            <sz val="11"/>
            <rFont val="Calibri"/>
            <family val="2"/>
          </rPr>
          <t>[JLA POE Price]*[Warehouse Charge %]</t>
        </r>
      </text>
    </comment>
    <comment ref="AP1" authorId="0" shapeId="0">
      <text>
        <r>
          <rPr>
            <sz val="11"/>
            <rFont val="Calibri"/>
            <family val="2"/>
          </rPr>
          <t>[JLA POE Price]*[Royalty %]</t>
        </r>
      </text>
    </comment>
    <comment ref="AR1" authorId="0" shapeId="0">
      <text>
        <r>
          <rPr>
            <sz val="11"/>
            <rFont val="Calibri"/>
            <family val="2"/>
          </rPr>
          <t>[FOB Cost]*[AVN %]</t>
        </r>
      </text>
    </comment>
    <comment ref="AU1" authorId="0" shapeId="0">
      <text>
        <r>
          <rPr>
            <sz val="11"/>
            <rFont val="Calibri"/>
            <family val="2"/>
          </rPr>
          <t>[JLA POE Price]*[Load 3 %]</t>
        </r>
      </text>
    </comment>
    <comment ref="AV1" authorId="0" shapeId="0">
      <text>
        <r>
          <rPr>
            <sz val="11"/>
            <rFont val="Calibri"/>
            <family val="2"/>
          </rPr>
          <t>[DA $]+[Warehouse Charge $]+[Royalty $]+[AVN $]+[Load 3 $]</t>
        </r>
      </text>
    </comment>
    <comment ref="AW1" authorId="0" shapeId="0">
      <text>
        <r>
          <rPr>
            <sz val="11"/>
            <rFont val="Calibri"/>
            <family val="2"/>
          </rPr>
          <t>[LDP Cost $]+[Total Load $]</t>
        </r>
      </text>
    </comment>
    <comment ref="AX1" authorId="0" shapeId="0">
      <text>
        <r>
          <rPr>
            <sz val="11"/>
            <rFont val="Calibri"/>
            <family val="2"/>
          </rPr>
          <t>([JLA POE Price]-[LDP Cost with Load $])/[JLA POE Price]</t>
        </r>
      </text>
    </comment>
    <comment ref="BA1" authorId="0" shapeId="0">
      <text>
        <r>
          <rPr>
            <sz val="11"/>
            <rFont val="Calibri"/>
            <family val="2"/>
          </rPr>
          <t>[LDP Cost with Load $]*[Total Quantity]</t>
        </r>
      </text>
    </comment>
    <comment ref="BB1" authorId="0" shapeId="0">
      <text>
        <r>
          <rPr>
            <sz val="11"/>
            <rFont val="Calibri"/>
            <family val="2"/>
          </rPr>
          <t>[JLA POE Price]*[Total Quantity]</t>
        </r>
      </text>
    </comment>
  </commentList>
</comments>
</file>

<file path=xl/sharedStrings.xml><?xml version="1.0" encoding="utf-8"?>
<sst xmlns="http://schemas.openxmlformats.org/spreadsheetml/2006/main" count="950" uniqueCount="176">
  <si>
    <t>Line No.</t>
  </si>
  <si>
    <t>Photo</t>
  </si>
  <si>
    <t>VIN/Art No.</t>
  </si>
  <si>
    <t>Container #</t>
  </si>
  <si>
    <t>Brand</t>
  </si>
  <si>
    <t>Licensor</t>
  </si>
  <si>
    <t>Product Category</t>
  </si>
  <si>
    <t>Pattern</t>
  </si>
  <si>
    <t>Item Description</t>
  </si>
  <si>
    <t>Description-Short</t>
  </si>
  <si>
    <t>Fabrication</t>
  </si>
  <si>
    <t>Material-Short</t>
  </si>
  <si>
    <t>Size/Spec.</t>
  </si>
  <si>
    <t>Color</t>
  </si>
  <si>
    <t>Trim</t>
  </si>
  <si>
    <t>Item No.</t>
  </si>
  <si>
    <t>UPC</t>
  </si>
  <si>
    <t>Customer Item#</t>
  </si>
  <si>
    <t>Unit of Measure</t>
  </si>
  <si>
    <t>UCCPM Price</t>
  </si>
  <si>
    <t>FOB Cost $ (Value)</t>
  </si>
  <si>
    <t>Package Type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</si>
  <si>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</si>
  <si>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</si>
  <si>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</si>
  <si>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</si>
  <si>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</si>
  <si>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</si>
  <si>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</si>
  <si>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</si>
  <si>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</si>
  <si>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</si>
  <si>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</si>
  <si>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</si>
  <si>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</si>
  <si>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</si>
  <si>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</si>
  <si>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</si>
  <si>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</si>
  <si>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</si>
  <si>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</si>
  <si>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</si>
  <si>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</si>
  <si>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</si>
  <si>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Load 3</t>
  </si>
  <si>
    <t>Load 3 %</t>
  </si>
  <si>
    <t>Load 3 $</t>
  </si>
  <si>
    <t>Total Load $</t>
  </si>
  <si>
    <t>LDP Cost with Load $</t>
  </si>
  <si>
    <t>JLA POE MU%</t>
  </si>
  <si>
    <t>JLA POE Dead Net Price</t>
  </si>
  <si>
    <t>Total Quantity</t>
  </si>
  <si>
    <t>Total Cost</t>
  </si>
  <si>
    <t>Total Sales</t>
  </si>
  <si>
    <t>Serta</t>
  </si>
  <si>
    <t>Serta Sheep 5.5%</t>
  </si>
  <si>
    <t>Simply Comfy</t>
    <phoneticPr fontId="8" type="noConversion"/>
  </si>
  <si>
    <t>100% polyester, Solid</t>
    <phoneticPr fontId="8" type="noConversion"/>
  </si>
  <si>
    <t>Normal</t>
  </si>
  <si>
    <t>Seagrass</t>
  </si>
  <si>
    <t>Celestial Blue</t>
  </si>
  <si>
    <t>Slate</t>
  </si>
  <si>
    <t>Bijou Blue</t>
  </si>
  <si>
    <t>Alloy</t>
  </si>
  <si>
    <t>100% polyester, Solid</t>
    <phoneticPr fontId="8" type="noConversion"/>
  </si>
  <si>
    <t xml:space="preserve">Rainy Day </t>
  </si>
  <si>
    <t>Vapor Blue</t>
  </si>
  <si>
    <t>Atmosphere</t>
  </si>
  <si>
    <t>Stonewash</t>
  </si>
  <si>
    <t>Celadon Tint</t>
  </si>
  <si>
    <t>Simply Comfy</t>
    <phoneticPr fontId="8" type="noConversion"/>
  </si>
  <si>
    <t>Nightshadow Blue</t>
  </si>
  <si>
    <t>Monument</t>
  </si>
  <si>
    <t>Simply Comfy</t>
    <phoneticPr fontId="8" type="noConversion"/>
  </si>
  <si>
    <t>Goblin Blue</t>
  </si>
  <si>
    <t>Moonbeam</t>
  </si>
  <si>
    <t>Jadeite</t>
  </si>
  <si>
    <t xml:space="preserve"> Vintage Indigo</t>
  </si>
  <si>
    <t>Magnet</t>
  </si>
  <si>
    <t>Desert Sage</t>
  </si>
  <si>
    <t>Micro Chip</t>
  </si>
  <si>
    <t>High Rise</t>
  </si>
  <si>
    <t>Coronet Blue</t>
  </si>
  <si>
    <t>Charcoal Gray</t>
  </si>
  <si>
    <t>Quiet Gray</t>
  </si>
  <si>
    <t>Sargasso Sea</t>
  </si>
  <si>
    <t>Rose Smoke</t>
  </si>
  <si>
    <t>Flint Stone</t>
  </si>
  <si>
    <t>Navy Peony</t>
  </si>
  <si>
    <t>Pale Mauve</t>
  </si>
  <si>
    <t xml:space="preserve">Nirvana </t>
  </si>
  <si>
    <t>Pageant Blue</t>
  </si>
  <si>
    <t>Oatmeal</t>
  </si>
  <si>
    <t>Antique White</t>
  </si>
  <si>
    <t>PILLOWCASE</t>
  </si>
  <si>
    <t>100% polyester 85gsm Microfiber Pillowcases</t>
    <phoneticPr fontId="8" type="noConversion"/>
  </si>
  <si>
    <t>Serta Simply Comfy PC</t>
    <phoneticPr fontId="8" type="noConversion"/>
  </si>
  <si>
    <t>100% polyester MF Pillowcases, VZB packaging, single needle hem</t>
    <phoneticPr fontId="8" type="noConversion"/>
  </si>
  <si>
    <t>SPC: 21x30"(2)</t>
  </si>
  <si>
    <t>Pair</t>
  </si>
  <si>
    <t>6302.32.2020</t>
  </si>
  <si>
    <t>KPC: 21x40"(2)</t>
    <phoneticPr fontId="8" type="noConversion"/>
  </si>
  <si>
    <t>SH21-0635</t>
  </si>
  <si>
    <t>SH21-0636</t>
  </si>
  <si>
    <t>SH21-0637</t>
  </si>
  <si>
    <t>SH21-0638</t>
  </si>
  <si>
    <t>SH21-0639</t>
  </si>
  <si>
    <t>SH21-0640</t>
  </si>
  <si>
    <t>SH21-0641</t>
  </si>
  <si>
    <t>SH21-0642</t>
  </si>
  <si>
    <t>SH21-0643</t>
  </si>
  <si>
    <t>SH21-0644</t>
  </si>
  <si>
    <t>SH21-0645</t>
  </si>
  <si>
    <t>SH21-0646</t>
  </si>
  <si>
    <t>SH21-0647</t>
  </si>
  <si>
    <t>Serta Simply Comfy PC</t>
    <phoneticPr fontId="8" type="noConversion"/>
  </si>
  <si>
    <t>SH21-0648</t>
  </si>
  <si>
    <t>SH21-0649</t>
  </si>
  <si>
    <t>SH21-0650</t>
  </si>
  <si>
    <t>SH21-0651</t>
  </si>
  <si>
    <t>SH21-0652</t>
  </si>
  <si>
    <t>SH21-0653</t>
  </si>
  <si>
    <t>KPC: 21x40"(2)</t>
    <phoneticPr fontId="8" type="noConversion"/>
  </si>
  <si>
    <t>SH21-0654</t>
  </si>
  <si>
    <t>SH21-0655</t>
  </si>
  <si>
    <t>Serta Simply Comfy PC</t>
    <phoneticPr fontId="8" type="noConversion"/>
  </si>
  <si>
    <t>SH21-0656</t>
  </si>
  <si>
    <t>SH21-0657</t>
  </si>
  <si>
    <t>SH21-0658</t>
  </si>
  <si>
    <t>SH21-0659</t>
  </si>
  <si>
    <t>100% polyester MF Pillowcases, VZB packaging, single needle hem</t>
    <phoneticPr fontId="8" type="noConversion"/>
  </si>
  <si>
    <t>SH21-0660</t>
  </si>
  <si>
    <t>100% polyester MF Pillowcases, VZB packaging, single needle hem</t>
    <phoneticPr fontId="8" type="noConversion"/>
  </si>
  <si>
    <t>SH21-0661</t>
  </si>
  <si>
    <t>SH21-0662</t>
  </si>
  <si>
    <t>SH21-0663</t>
  </si>
  <si>
    <t>SH21-0664</t>
  </si>
  <si>
    <t>SH21-0665</t>
  </si>
  <si>
    <t>SH21-0666</t>
  </si>
  <si>
    <t>SH21-0667</t>
  </si>
  <si>
    <t>100% polyester 85gsm Microfiber Pillowcases</t>
    <phoneticPr fontId="8" type="noConversion"/>
  </si>
  <si>
    <t>SH21-0668</t>
  </si>
  <si>
    <t>SH21-0669</t>
  </si>
  <si>
    <t>SH21-0670</t>
  </si>
  <si>
    <t>100% polyester 85gsm Microfiber Pillowcases</t>
    <phoneticPr fontId="8" type="noConversion"/>
  </si>
  <si>
    <t>100% polyester, Solid</t>
    <phoneticPr fontId="8" type="noConversion"/>
  </si>
  <si>
    <t>SH21-0671</t>
  </si>
  <si>
    <t>SH21-0672</t>
  </si>
  <si>
    <t>SH21-0673</t>
  </si>
  <si>
    <t>SH21-0674</t>
  </si>
  <si>
    <t>100% polyester 85gsm Microfiber Pillowcases</t>
    <phoneticPr fontId="8" type="noConversion"/>
  </si>
  <si>
    <t>SH21-0675</t>
  </si>
  <si>
    <t>SH21-0676</t>
  </si>
  <si>
    <t>SH21-0677</t>
  </si>
  <si>
    <t>SH21-0678</t>
  </si>
  <si>
    <t>SH21-0679</t>
  </si>
  <si>
    <t>SH21-0680</t>
  </si>
  <si>
    <t>SH21-0681</t>
  </si>
  <si>
    <t>SH21-0682</t>
  </si>
  <si>
    <t>SH21-0683</t>
  </si>
  <si>
    <t>SH21-0684</t>
  </si>
  <si>
    <t>SH21-0685</t>
  </si>
  <si>
    <t>SH21-0686</t>
  </si>
  <si>
    <t>SH21-0687</t>
  </si>
  <si>
    <t>SH21-0688</t>
  </si>
  <si>
    <t>SH21-0689</t>
  </si>
  <si>
    <t>Serta Simply Comfy PC</t>
    <phoneticPr fontId="8" type="noConversion"/>
  </si>
  <si>
    <t>SH21-0690</t>
  </si>
  <si>
    <t>SH21-0691</t>
  </si>
  <si>
    <t>SH21-0692</t>
  </si>
  <si>
    <t>SH21-0693</t>
  </si>
  <si>
    <t>SH21-0694</t>
  </si>
  <si>
    <t>SH21-0695</t>
  </si>
  <si>
    <t>SH21-0696</t>
  </si>
  <si>
    <t>SH21-0697</t>
  </si>
  <si>
    <t>SH21-0698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</si>
</sst>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quot;#,##0.00"/>
    <numFmt numFmtId="177" formatCode="0.0"/>
    <numFmt numFmtId="178" formatCode="0.000"/>
    <numFmt numFmtId="179" formatCode="[$$-409]#,##0.00;\-[$$-409]#,##0.00"/>
    <numFmt numFmtId="180" formatCode="0.0000"/>
    <numFmt numFmtId="181" formatCode="0.0%"/>
  </numFmts>
  <fonts count="9" x14ac:knownFonts="1">
    <font>
      <sz val="11"/>
      <name val="Calibri"/>
      <family val="2"/>
    </font>
    <font>
      <sz val="11"/>
      <name val="Calibri"/>
      <family val="2"/>
    </font>
    <font>
      <sz val="9"/>
      <name val="宋体"/>
      <family val="2"/>
      <charset val="134"/>
      <scheme val="minor"/>
    </font>
    <font>
      <b/>
      <sz val="11"/>
      <name val="Calibri"/>
      <family val="2"/>
    </font>
    <font>
      <b/>
      <i/>
      <sz val="11"/>
      <name val="Calibri"/>
      <family val="2"/>
    </font>
    <font>
      <sz val="10"/>
      <name val="Arial"/>
      <family val="2"/>
    </font>
    <font>
      <b/>
      <sz val="10"/>
      <color indexed="12"/>
      <name val="Arial"/>
      <family val="2"/>
    </font>
    <font>
      <b/>
      <sz val="10"/>
      <name val="Arial"/>
      <family val="2"/>
    </font>
    <font>
      <sz val="9"/>
      <name val="宋体"/>
      <family val="3"/>
      <charset val="134"/>
    </font>
  </fonts>
  <fills count="10">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indexed="9"/>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5" fillId="0" borderId="0"/>
    <xf numFmtId="9" fontId="1" fillId="0" borderId="0" applyFont="0" applyFill="0" applyBorder="0" applyAlignment="0" applyProtection="0"/>
    <xf numFmtId="0" fontId="5" fillId="0" borderId="0"/>
  </cellStyleXfs>
  <cellXfs count="51">
    <xf numFmtId="0" fontId="0" fillId="0" borderId="0" xfId="0"/>
    <xf numFmtId="0" fontId="1" fillId="0" borderId="0" xfId="1" applyAlignment="1">
      <alignment horizontal="center" wrapText="1"/>
    </xf>
    <xf numFmtId="0" fontId="1" fillId="0" borderId="0" xfId="1" applyAlignment="1">
      <alignment wrapText="1"/>
    </xf>
    <xf numFmtId="176" fontId="1" fillId="0" borderId="0" xfId="1" applyNumberFormat="1" applyAlignment="1">
      <alignment wrapText="1"/>
    </xf>
    <xf numFmtId="10" fontId="1" fillId="0" borderId="0" xfId="1" applyNumberFormat="1" applyAlignment="1">
      <alignment wrapText="1"/>
    </xf>
    <xf numFmtId="1" fontId="1" fillId="0" borderId="2" xfId="1" applyNumberFormat="1" applyBorder="1" applyAlignment="1">
      <alignment wrapText="1"/>
    </xf>
    <xf numFmtId="176" fontId="1" fillId="0" borderId="2" xfId="1" applyNumberFormat="1" applyBorder="1" applyAlignment="1">
      <alignment wrapText="1"/>
    </xf>
    <xf numFmtId="0" fontId="3" fillId="0" borderId="2" xfId="1" applyFont="1" applyBorder="1" applyAlignment="1">
      <alignment horizontal="center" wrapText="1"/>
    </xf>
    <xf numFmtId="0" fontId="3" fillId="4" borderId="2" xfId="1" applyFont="1" applyFill="1" applyBorder="1" applyAlignment="1">
      <alignment horizontal="center" wrapText="1"/>
    </xf>
    <xf numFmtId="0" fontId="4" fillId="4" borderId="2" xfId="1" applyFont="1" applyFill="1" applyBorder="1" applyAlignment="1">
      <alignment horizontal="center" wrapText="1"/>
    </xf>
    <xf numFmtId="0" fontId="4" fillId="5" borderId="2" xfId="1" applyFont="1" applyFill="1" applyBorder="1" applyAlignment="1">
      <alignment horizontal="center" wrapText="1"/>
    </xf>
    <xf numFmtId="0" fontId="3" fillId="5" borderId="2" xfId="1" applyFont="1" applyFill="1" applyBorder="1" applyAlignment="1">
      <alignment horizontal="center" wrapText="1"/>
    </xf>
    <xf numFmtId="176" fontId="3" fillId="2" borderId="0" xfId="1" applyNumberFormat="1" applyFont="1" applyFill="1" applyAlignment="1">
      <alignment wrapText="1"/>
    </xf>
    <xf numFmtId="176" fontId="3" fillId="6" borderId="1" xfId="1" applyNumberFormat="1" applyFont="1" applyFill="1" applyBorder="1" applyAlignment="1">
      <alignment horizontal="center" wrapText="1"/>
    </xf>
    <xf numFmtId="0" fontId="4" fillId="0" borderId="2" xfId="1" applyFont="1" applyBorder="1" applyAlignment="1">
      <alignment horizontal="center" wrapText="1"/>
    </xf>
    <xf numFmtId="177" fontId="3" fillId="0" borderId="2" xfId="1" applyNumberFormat="1" applyFont="1" applyBorder="1" applyAlignment="1">
      <alignment horizontal="center" wrapText="1"/>
    </xf>
    <xf numFmtId="2" fontId="3" fillId="0" borderId="2" xfId="1" applyNumberFormat="1" applyFont="1" applyBorder="1" applyAlignment="1">
      <alignment horizontal="center" wrapText="1"/>
    </xf>
    <xf numFmtId="1" fontId="3" fillId="0" borderId="2" xfId="1" applyNumberFormat="1" applyFont="1" applyBorder="1" applyAlignment="1">
      <alignment horizontal="center" wrapText="1"/>
    </xf>
    <xf numFmtId="178" fontId="6" fillId="0" borderId="2" xfId="2" applyNumberFormat="1" applyFont="1" applyBorder="1" applyAlignment="1">
      <alignment wrapText="1"/>
    </xf>
    <xf numFmtId="2" fontId="7" fillId="0" borderId="2" xfId="2" applyNumberFormat="1" applyFont="1" applyBorder="1" applyAlignment="1">
      <alignment wrapText="1"/>
    </xf>
    <xf numFmtId="1" fontId="6" fillId="0" borderId="2" xfId="2" applyNumberFormat="1" applyFont="1" applyBorder="1" applyAlignment="1">
      <alignment wrapText="1"/>
    </xf>
    <xf numFmtId="176" fontId="6" fillId="0" borderId="2" xfId="2" applyNumberFormat="1" applyFont="1" applyBorder="1" applyAlignment="1">
      <alignment wrapText="1"/>
    </xf>
    <xf numFmtId="10" fontId="3" fillId="0" borderId="2" xfId="1" applyNumberFormat="1" applyFont="1" applyBorder="1" applyAlignment="1">
      <alignment horizontal="center" wrapText="1"/>
    </xf>
    <xf numFmtId="176" fontId="6" fillId="5" borderId="2" xfId="2" applyNumberFormat="1" applyFont="1" applyFill="1" applyBorder="1" applyAlignment="1">
      <alignment wrapText="1"/>
    </xf>
    <xf numFmtId="176" fontId="7" fillId="0" borderId="2" xfId="2" applyNumberFormat="1" applyFont="1" applyBorder="1" applyAlignment="1">
      <alignment wrapText="1"/>
    </xf>
    <xf numFmtId="176" fontId="6" fillId="3" borderId="2" xfId="2" applyNumberFormat="1" applyFont="1" applyFill="1" applyBorder="1" applyAlignment="1">
      <alignment wrapText="1"/>
    </xf>
    <xf numFmtId="10" fontId="6" fillId="3" borderId="2" xfId="2" applyNumberFormat="1" applyFont="1" applyFill="1" applyBorder="1" applyAlignment="1">
      <alignment wrapText="1"/>
    </xf>
    <xf numFmtId="176" fontId="7" fillId="7" borderId="2" xfId="2" applyNumberFormat="1" applyFont="1" applyFill="1" applyBorder="1" applyAlignment="1">
      <alignment wrapText="1"/>
    </xf>
    <xf numFmtId="0" fontId="1" fillId="0" borderId="2" xfId="1" applyBorder="1"/>
    <xf numFmtId="179" fontId="1" fillId="0" borderId="2" xfId="1" applyNumberFormat="1" applyBorder="1"/>
    <xf numFmtId="0" fontId="1" fillId="0" borderId="2" xfId="1" applyBorder="1" applyAlignment="1">
      <alignment horizontal="center" wrapText="1"/>
    </xf>
    <xf numFmtId="0" fontId="1" fillId="0" borderId="2" xfId="1" applyBorder="1" applyAlignment="1">
      <alignment wrapText="1"/>
    </xf>
    <xf numFmtId="0" fontId="5" fillId="0" borderId="2" xfId="0" applyFont="1" applyFill="1" applyBorder="1"/>
    <xf numFmtId="176" fontId="1" fillId="0" borderId="1" xfId="1" applyNumberFormat="1" applyBorder="1" applyAlignment="1">
      <alignment horizontal="center" wrapText="1"/>
    </xf>
    <xf numFmtId="176" fontId="1" fillId="0" borderId="1" xfId="1" applyNumberFormat="1" applyBorder="1"/>
    <xf numFmtId="2" fontId="1" fillId="0" borderId="2" xfId="1" applyNumberFormat="1" applyBorder="1"/>
    <xf numFmtId="1" fontId="1" fillId="8" borderId="2" xfId="1" applyNumberFormat="1" applyFill="1" applyBorder="1"/>
    <xf numFmtId="3" fontId="1" fillId="0" borderId="2" xfId="1" applyNumberFormat="1" applyBorder="1"/>
    <xf numFmtId="176" fontId="1" fillId="8" borderId="2" xfId="1" applyNumberFormat="1" applyFill="1" applyBorder="1"/>
    <xf numFmtId="181" fontId="1" fillId="0" borderId="2" xfId="1" applyNumberFormat="1" applyBorder="1"/>
    <xf numFmtId="10" fontId="1" fillId="0" borderId="2" xfId="1" applyNumberFormat="1" applyBorder="1"/>
    <xf numFmtId="176" fontId="1" fillId="0" borderId="2" xfId="1" applyNumberFormat="1" applyBorder="1"/>
    <xf numFmtId="177" fontId="1" fillId="0" borderId="2" xfId="1" applyNumberFormat="1" applyBorder="1" applyAlignment="1">
      <alignment wrapText="1"/>
    </xf>
    <xf numFmtId="180" fontId="1" fillId="8" borderId="2" xfId="1" applyNumberFormat="1" applyFill="1" applyBorder="1" applyAlignment="1">
      <alignment wrapText="1"/>
    </xf>
    <xf numFmtId="176" fontId="1" fillId="8" borderId="2" xfId="1" applyNumberFormat="1" applyFill="1" applyBorder="1" applyAlignment="1">
      <alignment wrapText="1"/>
    </xf>
    <xf numFmtId="10" fontId="0" fillId="8" borderId="2" xfId="3" applyNumberFormat="1" applyFont="1" applyFill="1" applyBorder="1" applyAlignment="1">
      <alignment wrapText="1"/>
    </xf>
    <xf numFmtId="0" fontId="5" fillId="9" borderId="2" xfId="4" applyFill="1" applyBorder="1" applyAlignment="1">
      <alignment wrapText="1"/>
    </xf>
    <xf numFmtId="177" fontId="1" fillId="0" borderId="0" xfId="1" applyNumberFormat="1" applyAlignment="1">
      <alignment wrapText="1"/>
    </xf>
    <xf numFmtId="2" fontId="1" fillId="0" borderId="0" xfId="1" applyNumberFormat="1" applyAlignment="1">
      <alignment wrapText="1"/>
    </xf>
    <xf numFmtId="1" fontId="1" fillId="0" borderId="0" xfId="1" applyNumberFormat="1" applyAlignment="1">
      <alignment wrapText="1"/>
    </xf>
    <xf numFmtId="178" fontId="1" fillId="0" borderId="0" xfId="1" applyNumberFormat="1" applyAlignment="1">
      <alignment wrapText="1"/>
    </xf>
  </cellXfs>
  <cellStyles count="5">
    <cellStyle name="Normal 2" xfId="1"/>
    <cellStyle name="Normal 2 18 2" xfId="2"/>
    <cellStyle name="Normal_2010 NY-showroom sheet set for JCP 0330" xfId="4"/>
    <cellStyle name="Percent 2"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oss%20Serta%20Brand%2085gsm%20Microfiber%20Sheets%2007-02-2025%20Commitment%20JAN%202025%20Projec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28041;&#22806;&#32452;\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tment"/>
      <sheetName val="Item"/>
      <sheetName val="JAN"/>
      <sheetName val="Internal Commitment"/>
      <sheetName val="CHN 04-09-2025"/>
      <sheetName val="ValueSelect"/>
      <sheetName val="Data"/>
      <sheetName val="Sheet4"/>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65"/>
  <sheetViews>
    <sheetView tabSelected="1" zoomScale="85" zoomScaleNormal="85" workbookViewId="0">
      <selection activeCell="F53" sqref="F53"/>
    </sheetView>
  </sheetViews>
  <sheetFormatPr defaultColWidth="9.140625" defaultRowHeight="15" x14ac:dyDescent="0.25"/>
  <cols>
    <col min="1" max="1" width="10.140625" style="1" customWidth="1"/>
    <col min="2" max="2" width="7.140625" style="2" customWidth="1"/>
    <col min="3" max="3" width="8.42578125" style="2" customWidth="1"/>
    <col min="4" max="4" width="10.28515625" style="2" customWidth="1"/>
    <col min="5" max="5" width="6.85546875" style="2" customWidth="1"/>
    <col min="6" max="6" width="16.5703125" style="2" customWidth="1"/>
    <col min="7" max="7" width="18.140625" style="2" customWidth="1"/>
    <col min="8" max="8" width="15.140625" style="2" customWidth="1"/>
    <col min="9" max="9" width="43.7109375" style="2" customWidth="1"/>
    <col min="10" max="10" width="24.5703125" style="2" customWidth="1"/>
    <col min="11" max="11" width="64.85546875" style="2" customWidth="1"/>
    <col min="12" max="12" width="20.85546875" style="2" customWidth="1"/>
    <col min="13" max="13" width="37.42578125" style="2" customWidth="1"/>
    <col min="14" max="14" width="19.28515625" style="2" customWidth="1"/>
    <col min="15" max="15" width="6.140625" style="2" customWidth="1"/>
    <col min="16" max="16" width="14.42578125" style="2" customWidth="1"/>
    <col min="17" max="17" width="15.85546875" style="2" customWidth="1"/>
    <col min="18" max="19" width="8.85546875" style="2" customWidth="1"/>
    <col min="20" max="20" width="8.85546875" style="3" customWidth="1"/>
    <col min="21" max="21" width="8.5703125" style="3" customWidth="1"/>
    <col min="22" max="22" width="9.42578125" style="2" customWidth="1"/>
    <col min="23" max="23" width="8.140625" style="47" customWidth="1"/>
    <col min="24" max="24" width="8.7109375" style="47" customWidth="1"/>
    <col min="25" max="25" width="7.140625" style="47" customWidth="1"/>
    <col min="26" max="26" width="9" style="48" customWidth="1"/>
    <col min="27" max="27" width="6.28515625" style="49" customWidth="1"/>
    <col min="28" max="28" width="10" style="50" customWidth="1"/>
    <col min="29" max="29" width="10" style="48" customWidth="1"/>
    <col min="30" max="30" width="9.85546875" style="49" customWidth="1"/>
    <col min="31" max="31" width="7.85546875" style="2" customWidth="1"/>
    <col min="32" max="32" width="9.5703125" style="3" customWidth="1"/>
    <col min="33" max="33" width="15.140625" style="2" customWidth="1"/>
    <col min="34" max="34" width="8.42578125" style="4" customWidth="1"/>
    <col min="35" max="35" width="9" style="3" customWidth="1"/>
    <col min="36" max="36" width="8.42578125" style="3" customWidth="1"/>
    <col min="37" max="37" width="7.85546875" style="4" customWidth="1"/>
    <col min="38" max="38" width="8.28515625" style="3" customWidth="1"/>
    <col min="39" max="39" width="11.5703125" style="4" customWidth="1"/>
    <col min="40" max="40" width="10.85546875" style="3" customWidth="1"/>
    <col min="41" max="41" width="8.140625" style="4" customWidth="1"/>
    <col min="42" max="42" width="9.28515625" style="3" customWidth="1"/>
    <col min="43" max="43" width="8.140625" style="4" customWidth="1"/>
    <col min="44" max="45" width="9.28515625" style="3" customWidth="1"/>
    <col min="46" max="46" width="8.140625" style="4" customWidth="1"/>
    <col min="47" max="47" width="9.28515625" style="3" customWidth="1"/>
    <col min="48" max="48" width="7.85546875" style="3" customWidth="1"/>
    <col min="49" max="49" width="9.5703125" style="3" customWidth="1"/>
    <col min="50" max="50" width="11.140625" style="3" customWidth="1"/>
    <col min="51" max="51" width="12.140625" style="3" customWidth="1"/>
    <col min="52" max="52" width="9.140625" style="2"/>
    <col min="53" max="53" width="11.5703125" style="3" customWidth="1"/>
    <col min="54" max="54" width="15" style="3" customWidth="1"/>
    <col min="55" max="16384" width="9.140625" style="2"/>
  </cols>
  <sheetData>
    <row r="1" spans="1:54" ht="68.099999999999994" customHeight="1" x14ac:dyDescent="0.25">
      <c r="A1" s="7" t="s">
        <v>0</v>
      </c>
      <c r="B1" s="7" t="s">
        <v>1</v>
      </c>
      <c r="C1" s="8" t="s">
        <v>2</v>
      </c>
      <c r="D1" s="8" t="s">
        <v>3</v>
      </c>
      <c r="E1" s="9" t="s">
        <v>4</v>
      </c>
      <c r="F1" s="9" t="s">
        <v>5</v>
      </c>
      <c r="G1" s="10" t="s">
        <v>6</v>
      </c>
      <c r="H1" s="8" t="s">
        <v>7</v>
      </c>
      <c r="I1" s="11" t="s">
        <v>8</v>
      </c>
      <c r="J1" s="11" t="s">
        <v>9</v>
      </c>
      <c r="K1" s="11" t="s">
        <v>10</v>
      </c>
      <c r="L1" s="11" t="s">
        <v>11</v>
      </c>
      <c r="M1" s="11" t="s">
        <v>12</v>
      </c>
      <c r="N1" s="11" t="s">
        <v>13</v>
      </c>
      <c r="O1" s="8" t="s">
        <v>14</v>
      </c>
      <c r="P1" s="8" t="s">
        <v>15</v>
      </c>
      <c r="Q1" s="8" t="s">
        <v>16</v>
      </c>
      <c r="R1" s="8" t="s">
        <v>17</v>
      </c>
      <c r="S1" s="11" t="s">
        <v>18</v>
      </c>
      <c r="T1" s="12" t="s">
        <v>19</v>
      </c>
      <c r="U1" s="13" t="s">
        <v>20</v>
      </c>
      <c r="V1" s="14" t="s">
        <v>21</v>
      </c>
      <c r="W1" s="15" t="s">
        <v>22</v>
      </c>
      <c r="X1" s="15" t="s">
        <v>23</v>
      </c>
      <c r="Y1" s="15" t="s">
        <v>24</v>
      </c>
      <c r="Z1" s="16" t="s">
        <v>25</v>
      </c>
      <c r="AA1" s="17" t="s">
        <v>26</v>
      </c>
      <c r="AB1" s="18" t="s">
        <v>27</v>
      </c>
      <c r="AC1" s="19" t="s">
        <v>28</v>
      </c>
      <c r="AD1" s="20" t="s">
        <v>29</v>
      </c>
      <c r="AE1" s="7" t="s">
        <v>30</v>
      </c>
      <c r="AF1" s="21" t="s">
        <v>31</v>
      </c>
      <c r="AG1" s="7" t="s">
        <v>32</v>
      </c>
      <c r="AH1" s="22" t="s">
        <v>33</v>
      </c>
      <c r="AI1" s="23" t="s">
        <v>34</v>
      </c>
      <c r="AJ1" s="21" t="s">
        <v>35</v>
      </c>
      <c r="AK1" s="22" t="s">
        <v>36</v>
      </c>
      <c r="AL1" s="21" t="s">
        <v>37</v>
      </c>
      <c r="AM1" s="22" t="s">
        <v>38</v>
      </c>
      <c r="AN1" s="21" t="s">
        <v>39</v>
      </c>
      <c r="AO1" s="22" t="s">
        <v>40</v>
      </c>
      <c r="AP1" s="21" t="s">
        <v>41</v>
      </c>
      <c r="AQ1" s="22" t="s">
        <v>42</v>
      </c>
      <c r="AR1" s="21" t="s">
        <v>43</v>
      </c>
      <c r="AS1" s="24" t="s">
        <v>44</v>
      </c>
      <c r="AT1" s="22" t="s">
        <v>45</v>
      </c>
      <c r="AU1" s="21" t="s">
        <v>46</v>
      </c>
      <c r="AV1" s="21" t="s">
        <v>47</v>
      </c>
      <c r="AW1" s="25" t="s">
        <v>48</v>
      </c>
      <c r="AX1" s="26" t="s">
        <v>49</v>
      </c>
      <c r="AY1" s="27" t="s">
        <v>50</v>
      </c>
      <c r="AZ1" s="7" t="s">
        <v>51</v>
      </c>
      <c r="BA1" s="21" t="s">
        <v>52</v>
      </c>
      <c r="BB1" s="21" t="s">
        <v>53</v>
      </c>
    </row>
    <row r="2" spans="1:54" x14ac:dyDescent="0.25">
      <c r="A2" s="30">
        <v>184</v>
      </c>
      <c r="B2" s="31"/>
      <c r="C2" s="31"/>
      <c r="D2" s="31"/>
      <c r="E2" s="28" t="s">
        <v>54</v>
      </c>
      <c r="F2" s="28" t="s">
        <v>55</v>
      </c>
      <c r="G2" s="28" t="s">
        <v>94</v>
      </c>
      <c r="H2" s="29" t="s">
        <v>56</v>
      </c>
      <c r="I2" s="31" t="s">
        <v>95</v>
      </c>
      <c r="J2" s="28" t="s">
        <v>96</v>
      </c>
      <c r="K2" s="30" t="s">
        <v>97</v>
      </c>
      <c r="L2" s="31" t="s">
        <v>57</v>
      </c>
      <c r="M2" s="31" t="s">
        <v>98</v>
      </c>
      <c r="N2" s="28" t="s">
        <v>59</v>
      </c>
      <c r="O2" s="31"/>
      <c r="P2" s="32" t="s">
        <v>102</v>
      </c>
      <c r="Q2" s="31"/>
      <c r="R2" s="31"/>
      <c r="S2" s="28" t="s">
        <v>99</v>
      </c>
      <c r="T2" s="33">
        <v>0.94</v>
      </c>
      <c r="U2" s="34">
        <v>0.97</v>
      </c>
      <c r="V2" s="28" t="s">
        <v>58</v>
      </c>
      <c r="W2" s="42">
        <v>25</v>
      </c>
      <c r="X2" s="42">
        <v>16</v>
      </c>
      <c r="Y2" s="42">
        <v>24</v>
      </c>
      <c r="Z2" s="46">
        <v>1.99</v>
      </c>
      <c r="AA2" s="5">
        <v>8</v>
      </c>
      <c r="AB2" s="43">
        <f t="shared" ref="AB2:AB60" si="0">IF(W2="","",W2*X2*Y2/1000000)</f>
        <v>9.5999999999999992E-3</v>
      </c>
      <c r="AC2" s="35">
        <v>56</v>
      </c>
      <c r="AD2" s="36">
        <f t="shared" ref="AD2:AD60" si="1">IF(AA2="","",AC2/AB2*AA2)</f>
        <v>46666.666666666672</v>
      </c>
      <c r="AE2" s="37">
        <v>3500</v>
      </c>
      <c r="AF2" s="44">
        <f t="shared" ref="AF2:AF60" si="2">IF(ISERROR(AE2/AD2),"",AE2/AD2)</f>
        <v>7.4999999999999997E-2</v>
      </c>
      <c r="AG2" s="31" t="s">
        <v>100</v>
      </c>
      <c r="AH2" s="39">
        <v>0.41399999999999998</v>
      </c>
      <c r="AI2" s="38">
        <f t="shared" ref="AI2:AI60" si="3">IF(ISERROR(U2*AH2),"",U2*AH2)</f>
        <v>0.40157999999999999</v>
      </c>
      <c r="AJ2" s="38">
        <f t="shared" ref="AJ2:AJ60" si="4">IF(ISERROR(U2+AF2+AI2),"",U2+AF2+AI2)</f>
        <v>1.44658</v>
      </c>
      <c r="AK2" s="40">
        <v>0</v>
      </c>
      <c r="AL2" s="44">
        <f t="shared" ref="AL2:AL12" si="5">IF(ISERROR(AY2*AK2),"",AY2*AK2)</f>
        <v>0</v>
      </c>
      <c r="AM2" s="40">
        <v>0</v>
      </c>
      <c r="AN2" s="44">
        <f t="shared" ref="AN2:AN12" si="6">IF(ISERROR(AY2*AM2),"",AY2*AM2)</f>
        <v>0</v>
      </c>
      <c r="AO2" s="40">
        <v>5.5E-2</v>
      </c>
      <c r="AP2" s="38">
        <f t="shared" ref="AP2:AP60" si="7">IF(ISERROR(AY2*AO2),"",AY2*AO2)</f>
        <v>0.14244999999999999</v>
      </c>
      <c r="AQ2" s="40">
        <v>0</v>
      </c>
      <c r="AR2" s="38">
        <f t="shared" ref="AR2:AR60" si="8">IF(ISERROR(U2*AQ2),"",U2*AQ2)</f>
        <v>0</v>
      </c>
      <c r="AS2" s="41">
        <v>0</v>
      </c>
      <c r="AT2" s="40">
        <v>0</v>
      </c>
      <c r="AU2" s="38">
        <f t="shared" ref="AU2:AU60" si="9">IF(ISERROR(AY2*AT2),"",AY2*AT2)</f>
        <v>0</v>
      </c>
      <c r="AV2" s="38">
        <f t="shared" ref="AV2:AV60" si="10">IF(ISERROR(AL2+AN2+AP2+AR2+AU2),"",AL2+AN2+AP2+AR2+AU2)</f>
        <v>0.14244999999999999</v>
      </c>
      <c r="AW2" s="44">
        <f t="shared" ref="AW2:AW12" si="11">IF(ISERROR(AJ2+AV2),"",AJ2+AV2)</f>
        <v>1.5890299999999999</v>
      </c>
      <c r="AX2" s="45">
        <f t="shared" ref="AX2:AX60" si="12">IF(ISERROR((AY2-AW2)/AY2),"",(AY2-AW2)/AY2)</f>
        <v>0.38647490347490349</v>
      </c>
      <c r="AY2" s="6">
        <v>2.59</v>
      </c>
      <c r="AZ2" s="5"/>
      <c r="BA2" s="38">
        <f t="shared" ref="BA2:BA60" si="13">IF(ISERROR(AW2*AZ2),"",AW2*AZ2)</f>
        <v>0</v>
      </c>
      <c r="BB2" s="38">
        <f t="shared" ref="BB2:BB60" si="14">IF(ISERROR(AY2*AZ2),"",AY2*AZ2)</f>
        <v>0</v>
      </c>
    </row>
    <row r="3" spans="1:54" x14ac:dyDescent="0.25">
      <c r="A3" s="30">
        <v>185</v>
      </c>
      <c r="B3" s="31"/>
      <c r="C3" s="31"/>
      <c r="D3" s="31"/>
      <c r="E3" s="28" t="s">
        <v>54</v>
      </c>
      <c r="F3" s="28" t="s">
        <v>55</v>
      </c>
      <c r="G3" s="28" t="s">
        <v>94</v>
      </c>
      <c r="H3" s="29" t="s">
        <v>73</v>
      </c>
      <c r="I3" s="31" t="s">
        <v>95</v>
      </c>
      <c r="J3" s="28" t="s">
        <v>96</v>
      </c>
      <c r="K3" s="30" t="s">
        <v>97</v>
      </c>
      <c r="L3" s="31" t="s">
        <v>57</v>
      </c>
      <c r="M3" s="31" t="s">
        <v>101</v>
      </c>
      <c r="N3" s="28" t="s">
        <v>59</v>
      </c>
      <c r="O3" s="31"/>
      <c r="P3" s="32" t="s">
        <v>103</v>
      </c>
      <c r="Q3" s="31"/>
      <c r="S3" s="28" t="s">
        <v>99</v>
      </c>
      <c r="T3" s="33">
        <v>1.08</v>
      </c>
      <c r="U3" s="34">
        <v>1.1100000000000001</v>
      </c>
      <c r="V3" s="28" t="s">
        <v>58</v>
      </c>
      <c r="W3" s="42">
        <v>25</v>
      </c>
      <c r="X3" s="42">
        <v>16</v>
      </c>
      <c r="Y3" s="42">
        <v>26</v>
      </c>
      <c r="Z3" s="46">
        <v>2.41</v>
      </c>
      <c r="AA3" s="5">
        <v>8</v>
      </c>
      <c r="AB3" s="43">
        <f t="shared" si="0"/>
        <v>1.04E-2</v>
      </c>
      <c r="AC3" s="35">
        <v>56</v>
      </c>
      <c r="AD3" s="36">
        <f t="shared" si="1"/>
        <v>43076.923076923078</v>
      </c>
      <c r="AE3" s="37">
        <v>3500</v>
      </c>
      <c r="AF3" s="44">
        <f t="shared" si="2"/>
        <v>8.1250000000000003E-2</v>
      </c>
      <c r="AG3" s="31" t="s">
        <v>100</v>
      </c>
      <c r="AH3" s="39">
        <v>0.41399999999999998</v>
      </c>
      <c r="AI3" s="38">
        <f t="shared" si="3"/>
        <v>0.45954</v>
      </c>
      <c r="AJ3" s="38">
        <f t="shared" si="4"/>
        <v>1.6507900000000002</v>
      </c>
      <c r="AK3" s="40">
        <v>0</v>
      </c>
      <c r="AL3" s="44">
        <f t="shared" si="5"/>
        <v>0</v>
      </c>
      <c r="AM3" s="40">
        <v>0</v>
      </c>
      <c r="AN3" s="44">
        <f t="shared" si="6"/>
        <v>0</v>
      </c>
      <c r="AO3" s="40">
        <v>5.5E-2</v>
      </c>
      <c r="AP3" s="38">
        <f t="shared" si="7"/>
        <v>0.16664999999999999</v>
      </c>
      <c r="AQ3" s="40">
        <v>0</v>
      </c>
      <c r="AR3" s="38">
        <f t="shared" si="8"/>
        <v>0</v>
      </c>
      <c r="AS3" s="41">
        <v>0</v>
      </c>
      <c r="AT3" s="40">
        <v>0</v>
      </c>
      <c r="AU3" s="38">
        <f t="shared" si="9"/>
        <v>0</v>
      </c>
      <c r="AV3" s="38">
        <f t="shared" si="10"/>
        <v>0.16664999999999999</v>
      </c>
      <c r="AW3" s="44">
        <f t="shared" si="11"/>
        <v>1.8174400000000002</v>
      </c>
      <c r="AX3" s="45">
        <f t="shared" si="12"/>
        <v>0.40018481848184811</v>
      </c>
      <c r="AY3" s="6">
        <v>3.03</v>
      </c>
      <c r="AZ3" s="5"/>
      <c r="BA3" s="38">
        <f t="shared" si="13"/>
        <v>0</v>
      </c>
      <c r="BB3" s="38">
        <f t="shared" si="14"/>
        <v>0</v>
      </c>
    </row>
    <row r="4" spans="1:54" x14ac:dyDescent="0.25">
      <c r="A4" s="30">
        <v>186</v>
      </c>
      <c r="B4" s="31"/>
      <c r="C4" s="31"/>
      <c r="D4" s="31"/>
      <c r="E4" s="28" t="s">
        <v>54</v>
      </c>
      <c r="F4" s="28" t="s">
        <v>55</v>
      </c>
      <c r="G4" s="28" t="s">
        <v>94</v>
      </c>
      <c r="H4" s="29" t="s">
        <v>56</v>
      </c>
      <c r="I4" s="31" t="s">
        <v>95</v>
      </c>
      <c r="J4" s="28" t="s">
        <v>96</v>
      </c>
      <c r="K4" s="30" t="s">
        <v>97</v>
      </c>
      <c r="L4" s="31" t="s">
        <v>57</v>
      </c>
      <c r="M4" s="31" t="s">
        <v>98</v>
      </c>
      <c r="N4" s="28" t="s">
        <v>60</v>
      </c>
      <c r="O4" s="31"/>
      <c r="P4" s="32" t="s">
        <v>104</v>
      </c>
      <c r="Q4" s="31"/>
      <c r="R4" s="31"/>
      <c r="S4" s="28" t="s">
        <v>99</v>
      </c>
      <c r="T4" s="33">
        <v>0.94</v>
      </c>
      <c r="U4" s="34">
        <v>0.97</v>
      </c>
      <c r="V4" s="28" t="s">
        <v>58</v>
      </c>
      <c r="W4" s="42">
        <v>25</v>
      </c>
      <c r="X4" s="42">
        <v>16</v>
      </c>
      <c r="Y4" s="42">
        <v>24</v>
      </c>
      <c r="Z4" s="46">
        <v>1.99</v>
      </c>
      <c r="AA4" s="5">
        <v>8</v>
      </c>
      <c r="AB4" s="43">
        <f t="shared" si="0"/>
        <v>9.5999999999999992E-3</v>
      </c>
      <c r="AC4" s="35">
        <v>56</v>
      </c>
      <c r="AD4" s="36">
        <f t="shared" si="1"/>
        <v>46666.666666666672</v>
      </c>
      <c r="AE4" s="37">
        <v>3500</v>
      </c>
      <c r="AF4" s="44">
        <f t="shared" si="2"/>
        <v>7.4999999999999997E-2</v>
      </c>
      <c r="AG4" s="31" t="s">
        <v>100</v>
      </c>
      <c r="AH4" s="39">
        <v>0.41399999999999998</v>
      </c>
      <c r="AI4" s="38">
        <f t="shared" si="3"/>
        <v>0.40157999999999999</v>
      </c>
      <c r="AJ4" s="38">
        <f t="shared" si="4"/>
        <v>1.44658</v>
      </c>
      <c r="AK4" s="40">
        <v>0</v>
      </c>
      <c r="AL4" s="44">
        <f t="shared" si="5"/>
        <v>0</v>
      </c>
      <c r="AM4" s="40">
        <v>0</v>
      </c>
      <c r="AN4" s="44">
        <f t="shared" si="6"/>
        <v>0</v>
      </c>
      <c r="AO4" s="40">
        <v>5.5E-2</v>
      </c>
      <c r="AP4" s="38">
        <f t="shared" si="7"/>
        <v>0.14244999999999999</v>
      </c>
      <c r="AQ4" s="40">
        <v>0</v>
      </c>
      <c r="AR4" s="38">
        <f t="shared" si="8"/>
        <v>0</v>
      </c>
      <c r="AS4" s="41">
        <v>0</v>
      </c>
      <c r="AT4" s="40">
        <v>0</v>
      </c>
      <c r="AU4" s="38">
        <f t="shared" si="9"/>
        <v>0</v>
      </c>
      <c r="AV4" s="38">
        <f t="shared" si="10"/>
        <v>0.14244999999999999</v>
      </c>
      <c r="AW4" s="44">
        <f t="shared" si="11"/>
        <v>1.5890299999999999</v>
      </c>
      <c r="AX4" s="45">
        <f t="shared" si="12"/>
        <v>0.38647490347490349</v>
      </c>
      <c r="AY4" s="6">
        <v>2.59</v>
      </c>
      <c r="AZ4" s="5"/>
      <c r="BA4" s="38">
        <f t="shared" si="13"/>
        <v>0</v>
      </c>
      <c r="BB4" s="38">
        <f t="shared" si="14"/>
        <v>0</v>
      </c>
    </row>
    <row r="5" spans="1:54" x14ac:dyDescent="0.25">
      <c r="A5" s="30">
        <v>187</v>
      </c>
      <c r="B5" s="31"/>
      <c r="C5" s="31"/>
      <c r="D5" s="31"/>
      <c r="E5" s="28" t="s">
        <v>54</v>
      </c>
      <c r="F5" s="28" t="s">
        <v>55</v>
      </c>
      <c r="G5" s="28" t="s">
        <v>94</v>
      </c>
      <c r="H5" s="29" t="s">
        <v>56</v>
      </c>
      <c r="I5" s="31" t="s">
        <v>95</v>
      </c>
      <c r="J5" s="28" t="s">
        <v>96</v>
      </c>
      <c r="K5" s="30" t="s">
        <v>97</v>
      </c>
      <c r="L5" s="31" t="s">
        <v>57</v>
      </c>
      <c r="M5" s="31" t="s">
        <v>101</v>
      </c>
      <c r="N5" s="28" t="s">
        <v>60</v>
      </c>
      <c r="O5" s="31"/>
      <c r="P5" s="32" t="s">
        <v>105</v>
      </c>
      <c r="Q5" s="31"/>
      <c r="S5" s="28" t="s">
        <v>99</v>
      </c>
      <c r="T5" s="33">
        <v>1.08</v>
      </c>
      <c r="U5" s="34">
        <v>1.1100000000000001</v>
      </c>
      <c r="V5" s="28" t="s">
        <v>58</v>
      </c>
      <c r="W5" s="42">
        <v>25</v>
      </c>
      <c r="X5" s="42">
        <v>16</v>
      </c>
      <c r="Y5" s="42">
        <v>26</v>
      </c>
      <c r="Z5" s="46">
        <v>2.41</v>
      </c>
      <c r="AA5" s="5">
        <v>8</v>
      </c>
      <c r="AB5" s="43">
        <f t="shared" si="0"/>
        <v>1.04E-2</v>
      </c>
      <c r="AC5" s="35">
        <v>56</v>
      </c>
      <c r="AD5" s="36">
        <f t="shared" si="1"/>
        <v>43076.923076923078</v>
      </c>
      <c r="AE5" s="37">
        <v>3500</v>
      </c>
      <c r="AF5" s="44">
        <f t="shared" si="2"/>
        <v>8.1250000000000003E-2</v>
      </c>
      <c r="AG5" s="31" t="s">
        <v>100</v>
      </c>
      <c r="AH5" s="39">
        <v>0.41399999999999998</v>
      </c>
      <c r="AI5" s="38">
        <f t="shared" si="3"/>
        <v>0.45954</v>
      </c>
      <c r="AJ5" s="38">
        <f t="shared" si="4"/>
        <v>1.6507900000000002</v>
      </c>
      <c r="AK5" s="40">
        <v>0</v>
      </c>
      <c r="AL5" s="44">
        <f t="shared" si="5"/>
        <v>0</v>
      </c>
      <c r="AM5" s="40">
        <v>0</v>
      </c>
      <c r="AN5" s="44">
        <f t="shared" si="6"/>
        <v>0</v>
      </c>
      <c r="AO5" s="40">
        <v>5.5E-2</v>
      </c>
      <c r="AP5" s="38">
        <f t="shared" si="7"/>
        <v>0.16664999999999999</v>
      </c>
      <c r="AQ5" s="40">
        <v>0</v>
      </c>
      <c r="AR5" s="38">
        <f t="shared" si="8"/>
        <v>0</v>
      </c>
      <c r="AS5" s="41">
        <v>0</v>
      </c>
      <c r="AT5" s="40">
        <v>0</v>
      </c>
      <c r="AU5" s="38">
        <f t="shared" si="9"/>
        <v>0</v>
      </c>
      <c r="AV5" s="38">
        <f t="shared" si="10"/>
        <v>0.16664999999999999</v>
      </c>
      <c r="AW5" s="44">
        <f t="shared" si="11"/>
        <v>1.8174400000000002</v>
      </c>
      <c r="AX5" s="45">
        <f t="shared" si="12"/>
        <v>0.40018481848184811</v>
      </c>
      <c r="AY5" s="6">
        <v>3.03</v>
      </c>
      <c r="AZ5" s="5"/>
      <c r="BA5" s="38">
        <f t="shared" si="13"/>
        <v>0</v>
      </c>
      <c r="BB5" s="38">
        <f t="shared" si="14"/>
        <v>0</v>
      </c>
    </row>
    <row r="6" spans="1:54" x14ac:dyDescent="0.25">
      <c r="A6" s="30">
        <v>188</v>
      </c>
      <c r="B6" s="31"/>
      <c r="C6" s="31"/>
      <c r="D6" s="31"/>
      <c r="E6" s="28" t="s">
        <v>54</v>
      </c>
      <c r="F6" s="28" t="s">
        <v>55</v>
      </c>
      <c r="G6" s="28" t="s">
        <v>94</v>
      </c>
      <c r="H6" s="29" t="s">
        <v>56</v>
      </c>
      <c r="I6" s="31" t="s">
        <v>95</v>
      </c>
      <c r="J6" s="28" t="s">
        <v>96</v>
      </c>
      <c r="K6" s="30" t="s">
        <v>97</v>
      </c>
      <c r="L6" s="31" t="s">
        <v>57</v>
      </c>
      <c r="M6" s="31" t="s">
        <v>98</v>
      </c>
      <c r="N6" s="28" t="s">
        <v>61</v>
      </c>
      <c r="O6" s="31"/>
      <c r="P6" s="32" t="s">
        <v>106</v>
      </c>
      <c r="Q6" s="31"/>
      <c r="R6" s="31"/>
      <c r="S6" s="28" t="s">
        <v>99</v>
      </c>
      <c r="T6" s="33">
        <v>0.94</v>
      </c>
      <c r="U6" s="34">
        <v>0.97</v>
      </c>
      <c r="V6" s="28" t="s">
        <v>58</v>
      </c>
      <c r="W6" s="42">
        <v>25</v>
      </c>
      <c r="X6" s="42">
        <v>16</v>
      </c>
      <c r="Y6" s="42">
        <v>24</v>
      </c>
      <c r="Z6" s="46">
        <v>1.99</v>
      </c>
      <c r="AA6" s="5">
        <v>8</v>
      </c>
      <c r="AB6" s="43">
        <f t="shared" si="0"/>
        <v>9.5999999999999992E-3</v>
      </c>
      <c r="AC6" s="35">
        <v>56</v>
      </c>
      <c r="AD6" s="36">
        <f t="shared" si="1"/>
        <v>46666.666666666672</v>
      </c>
      <c r="AE6" s="37">
        <v>3500</v>
      </c>
      <c r="AF6" s="44">
        <f t="shared" si="2"/>
        <v>7.4999999999999997E-2</v>
      </c>
      <c r="AG6" s="31" t="s">
        <v>100</v>
      </c>
      <c r="AH6" s="39">
        <v>0.41399999999999998</v>
      </c>
      <c r="AI6" s="38">
        <f t="shared" si="3"/>
        <v>0.40157999999999999</v>
      </c>
      <c r="AJ6" s="38">
        <f t="shared" si="4"/>
        <v>1.44658</v>
      </c>
      <c r="AK6" s="40">
        <v>0</v>
      </c>
      <c r="AL6" s="44">
        <f t="shared" si="5"/>
        <v>0</v>
      </c>
      <c r="AM6" s="40">
        <v>0</v>
      </c>
      <c r="AN6" s="44">
        <f t="shared" si="6"/>
        <v>0</v>
      </c>
      <c r="AO6" s="40">
        <v>5.5E-2</v>
      </c>
      <c r="AP6" s="38">
        <f t="shared" si="7"/>
        <v>0.14244999999999999</v>
      </c>
      <c r="AQ6" s="40">
        <v>0</v>
      </c>
      <c r="AR6" s="38">
        <f t="shared" si="8"/>
        <v>0</v>
      </c>
      <c r="AS6" s="41">
        <v>0</v>
      </c>
      <c r="AT6" s="40">
        <v>0</v>
      </c>
      <c r="AU6" s="38">
        <f t="shared" si="9"/>
        <v>0</v>
      </c>
      <c r="AV6" s="38">
        <f t="shared" si="10"/>
        <v>0.14244999999999999</v>
      </c>
      <c r="AW6" s="44">
        <f t="shared" si="11"/>
        <v>1.5890299999999999</v>
      </c>
      <c r="AX6" s="45">
        <f t="shared" si="12"/>
        <v>0.38647490347490349</v>
      </c>
      <c r="AY6" s="6">
        <v>2.59</v>
      </c>
      <c r="AZ6" s="5"/>
      <c r="BA6" s="38">
        <f t="shared" si="13"/>
        <v>0</v>
      </c>
      <c r="BB6" s="38">
        <f t="shared" si="14"/>
        <v>0</v>
      </c>
    </row>
    <row r="7" spans="1:54" x14ac:dyDescent="0.25">
      <c r="A7" s="30">
        <v>189</v>
      </c>
      <c r="B7" s="31"/>
      <c r="C7" s="31"/>
      <c r="D7" s="31"/>
      <c r="E7" s="28" t="s">
        <v>54</v>
      </c>
      <c r="F7" s="28" t="s">
        <v>55</v>
      </c>
      <c r="G7" s="28" t="s">
        <v>94</v>
      </c>
      <c r="H7" s="29" t="s">
        <v>70</v>
      </c>
      <c r="I7" s="31" t="s">
        <v>95</v>
      </c>
      <c r="J7" s="28" t="s">
        <v>96</v>
      </c>
      <c r="K7" s="30" t="s">
        <v>97</v>
      </c>
      <c r="L7" s="31" t="s">
        <v>57</v>
      </c>
      <c r="M7" s="31" t="s">
        <v>101</v>
      </c>
      <c r="N7" s="28" t="s">
        <v>61</v>
      </c>
      <c r="O7" s="31"/>
      <c r="P7" s="32" t="s">
        <v>107</v>
      </c>
      <c r="Q7" s="31"/>
      <c r="S7" s="28" t="s">
        <v>99</v>
      </c>
      <c r="T7" s="33">
        <v>1.08</v>
      </c>
      <c r="U7" s="34">
        <v>1.1100000000000001</v>
      </c>
      <c r="V7" s="28" t="s">
        <v>58</v>
      </c>
      <c r="W7" s="42">
        <v>25</v>
      </c>
      <c r="X7" s="42">
        <v>16</v>
      </c>
      <c r="Y7" s="42">
        <v>26</v>
      </c>
      <c r="Z7" s="46">
        <v>2.41</v>
      </c>
      <c r="AA7" s="5">
        <v>8</v>
      </c>
      <c r="AB7" s="43">
        <f t="shared" si="0"/>
        <v>1.04E-2</v>
      </c>
      <c r="AC7" s="35">
        <v>56</v>
      </c>
      <c r="AD7" s="36">
        <f t="shared" si="1"/>
        <v>43076.923076923078</v>
      </c>
      <c r="AE7" s="37">
        <v>3500</v>
      </c>
      <c r="AF7" s="44">
        <f t="shared" si="2"/>
        <v>8.1250000000000003E-2</v>
      </c>
      <c r="AG7" s="31" t="s">
        <v>100</v>
      </c>
      <c r="AH7" s="39">
        <v>0.41399999999999998</v>
      </c>
      <c r="AI7" s="38">
        <f t="shared" si="3"/>
        <v>0.45954</v>
      </c>
      <c r="AJ7" s="38">
        <f t="shared" si="4"/>
        <v>1.6507900000000002</v>
      </c>
      <c r="AK7" s="40">
        <v>0</v>
      </c>
      <c r="AL7" s="44">
        <f t="shared" si="5"/>
        <v>0</v>
      </c>
      <c r="AM7" s="40">
        <v>0</v>
      </c>
      <c r="AN7" s="44">
        <f t="shared" si="6"/>
        <v>0</v>
      </c>
      <c r="AO7" s="40">
        <v>5.5E-2</v>
      </c>
      <c r="AP7" s="38">
        <f t="shared" si="7"/>
        <v>0.16664999999999999</v>
      </c>
      <c r="AQ7" s="40">
        <v>0</v>
      </c>
      <c r="AR7" s="38">
        <f t="shared" si="8"/>
        <v>0</v>
      </c>
      <c r="AS7" s="41">
        <v>0</v>
      </c>
      <c r="AT7" s="40">
        <v>0</v>
      </c>
      <c r="AU7" s="38">
        <f t="shared" si="9"/>
        <v>0</v>
      </c>
      <c r="AV7" s="38">
        <f t="shared" si="10"/>
        <v>0.16664999999999999</v>
      </c>
      <c r="AW7" s="44">
        <f t="shared" si="11"/>
        <v>1.8174400000000002</v>
      </c>
      <c r="AX7" s="45">
        <f t="shared" si="12"/>
        <v>0.40018481848184811</v>
      </c>
      <c r="AY7" s="6">
        <v>3.03</v>
      </c>
      <c r="AZ7" s="5"/>
      <c r="BA7" s="38">
        <f t="shared" si="13"/>
        <v>0</v>
      </c>
      <c r="BB7" s="38">
        <f t="shared" si="14"/>
        <v>0</v>
      </c>
    </row>
    <row r="8" spans="1:54" x14ac:dyDescent="0.25">
      <c r="A8" s="30">
        <v>190</v>
      </c>
      <c r="B8" s="31"/>
      <c r="C8" s="31"/>
      <c r="D8" s="31"/>
      <c r="E8" s="28" t="s">
        <v>54</v>
      </c>
      <c r="F8" s="28" t="s">
        <v>55</v>
      </c>
      <c r="G8" s="28" t="s">
        <v>94</v>
      </c>
      <c r="H8" s="29" t="s">
        <v>56</v>
      </c>
      <c r="I8" s="31" t="s">
        <v>95</v>
      </c>
      <c r="J8" s="28" t="s">
        <v>96</v>
      </c>
      <c r="K8" s="30" t="s">
        <v>97</v>
      </c>
      <c r="L8" s="31" t="s">
        <v>57</v>
      </c>
      <c r="M8" s="31" t="s">
        <v>98</v>
      </c>
      <c r="N8" s="28" t="s">
        <v>62</v>
      </c>
      <c r="O8" s="31"/>
      <c r="P8" s="32" t="s">
        <v>108</v>
      </c>
      <c r="Q8" s="31"/>
      <c r="R8" s="31"/>
      <c r="S8" s="28" t="s">
        <v>99</v>
      </c>
      <c r="T8" s="33">
        <v>0.94</v>
      </c>
      <c r="U8" s="34">
        <v>0.97</v>
      </c>
      <c r="V8" s="28" t="s">
        <v>58</v>
      </c>
      <c r="W8" s="42">
        <v>25</v>
      </c>
      <c r="X8" s="42">
        <v>16</v>
      </c>
      <c r="Y8" s="42">
        <v>24</v>
      </c>
      <c r="Z8" s="46">
        <v>1.99</v>
      </c>
      <c r="AA8" s="5">
        <v>8</v>
      </c>
      <c r="AB8" s="43">
        <f t="shared" si="0"/>
        <v>9.5999999999999992E-3</v>
      </c>
      <c r="AC8" s="35">
        <v>56</v>
      </c>
      <c r="AD8" s="36">
        <f t="shared" si="1"/>
        <v>46666.666666666672</v>
      </c>
      <c r="AE8" s="37">
        <v>3500</v>
      </c>
      <c r="AF8" s="44">
        <f t="shared" si="2"/>
        <v>7.4999999999999997E-2</v>
      </c>
      <c r="AG8" s="31" t="s">
        <v>100</v>
      </c>
      <c r="AH8" s="39">
        <v>0.41399999999999998</v>
      </c>
      <c r="AI8" s="38">
        <f t="shared" si="3"/>
        <v>0.40157999999999999</v>
      </c>
      <c r="AJ8" s="38">
        <f t="shared" si="4"/>
        <v>1.44658</v>
      </c>
      <c r="AK8" s="40">
        <v>0</v>
      </c>
      <c r="AL8" s="44">
        <f t="shared" si="5"/>
        <v>0</v>
      </c>
      <c r="AM8" s="40">
        <v>0</v>
      </c>
      <c r="AN8" s="44">
        <f t="shared" si="6"/>
        <v>0</v>
      </c>
      <c r="AO8" s="40">
        <v>5.5E-2</v>
      </c>
      <c r="AP8" s="38">
        <f t="shared" si="7"/>
        <v>0.14244999999999999</v>
      </c>
      <c r="AQ8" s="40">
        <v>0</v>
      </c>
      <c r="AR8" s="38">
        <f t="shared" si="8"/>
        <v>0</v>
      </c>
      <c r="AS8" s="41">
        <v>0</v>
      </c>
      <c r="AT8" s="40">
        <v>0</v>
      </c>
      <c r="AU8" s="38">
        <f t="shared" si="9"/>
        <v>0</v>
      </c>
      <c r="AV8" s="38">
        <f t="shared" si="10"/>
        <v>0.14244999999999999</v>
      </c>
      <c r="AW8" s="44">
        <f t="shared" si="11"/>
        <v>1.5890299999999999</v>
      </c>
      <c r="AX8" s="45">
        <f t="shared" si="12"/>
        <v>0.38647490347490349</v>
      </c>
      <c r="AY8" s="6">
        <v>2.59</v>
      </c>
      <c r="AZ8" s="5"/>
      <c r="BA8" s="38">
        <f t="shared" si="13"/>
        <v>0</v>
      </c>
      <c r="BB8" s="38">
        <f t="shared" si="14"/>
        <v>0</v>
      </c>
    </row>
    <row r="9" spans="1:54" x14ac:dyDescent="0.25">
      <c r="A9" s="30">
        <v>191</v>
      </c>
      <c r="B9" s="31"/>
      <c r="C9" s="31"/>
      <c r="D9" s="31"/>
      <c r="E9" s="28" t="s">
        <v>54</v>
      </c>
      <c r="F9" s="28" t="s">
        <v>55</v>
      </c>
      <c r="G9" s="28" t="s">
        <v>94</v>
      </c>
      <c r="H9" s="29" t="s">
        <v>56</v>
      </c>
      <c r="I9" s="31" t="s">
        <v>95</v>
      </c>
      <c r="J9" s="28" t="s">
        <v>96</v>
      </c>
      <c r="K9" s="30" t="s">
        <v>97</v>
      </c>
      <c r="L9" s="31" t="s">
        <v>57</v>
      </c>
      <c r="M9" s="31" t="s">
        <v>101</v>
      </c>
      <c r="N9" s="28" t="s">
        <v>62</v>
      </c>
      <c r="O9" s="31"/>
      <c r="P9" s="32" t="s">
        <v>109</v>
      </c>
      <c r="Q9" s="31"/>
      <c r="S9" s="28" t="s">
        <v>99</v>
      </c>
      <c r="T9" s="33">
        <v>1.08</v>
      </c>
      <c r="U9" s="34">
        <v>1.1100000000000001</v>
      </c>
      <c r="V9" s="28" t="s">
        <v>58</v>
      </c>
      <c r="W9" s="42">
        <v>25</v>
      </c>
      <c r="X9" s="42">
        <v>16</v>
      </c>
      <c r="Y9" s="42">
        <v>26</v>
      </c>
      <c r="Z9" s="46">
        <v>2.41</v>
      </c>
      <c r="AA9" s="5">
        <v>8</v>
      </c>
      <c r="AB9" s="43">
        <f t="shared" si="0"/>
        <v>1.04E-2</v>
      </c>
      <c r="AC9" s="35">
        <v>56</v>
      </c>
      <c r="AD9" s="36">
        <f t="shared" si="1"/>
        <v>43076.923076923078</v>
      </c>
      <c r="AE9" s="37">
        <v>3500</v>
      </c>
      <c r="AF9" s="44">
        <f t="shared" si="2"/>
        <v>8.1250000000000003E-2</v>
      </c>
      <c r="AG9" s="31" t="s">
        <v>100</v>
      </c>
      <c r="AH9" s="39">
        <v>0.41399999999999998</v>
      </c>
      <c r="AI9" s="38">
        <f t="shared" si="3"/>
        <v>0.45954</v>
      </c>
      <c r="AJ9" s="38">
        <f t="shared" si="4"/>
        <v>1.6507900000000002</v>
      </c>
      <c r="AK9" s="40">
        <v>0</v>
      </c>
      <c r="AL9" s="44">
        <f t="shared" si="5"/>
        <v>0</v>
      </c>
      <c r="AM9" s="40">
        <v>0</v>
      </c>
      <c r="AN9" s="44">
        <f t="shared" si="6"/>
        <v>0</v>
      </c>
      <c r="AO9" s="40">
        <v>5.5E-2</v>
      </c>
      <c r="AP9" s="38">
        <f t="shared" si="7"/>
        <v>0.16664999999999999</v>
      </c>
      <c r="AQ9" s="40">
        <v>0</v>
      </c>
      <c r="AR9" s="38">
        <f t="shared" si="8"/>
        <v>0</v>
      </c>
      <c r="AS9" s="41">
        <v>0</v>
      </c>
      <c r="AT9" s="40">
        <v>0</v>
      </c>
      <c r="AU9" s="38">
        <f t="shared" si="9"/>
        <v>0</v>
      </c>
      <c r="AV9" s="38">
        <f t="shared" si="10"/>
        <v>0.16664999999999999</v>
      </c>
      <c r="AW9" s="44">
        <f t="shared" si="11"/>
        <v>1.8174400000000002</v>
      </c>
      <c r="AX9" s="45">
        <f t="shared" si="12"/>
        <v>0.40018481848184811</v>
      </c>
      <c r="AY9" s="6">
        <v>3.03</v>
      </c>
      <c r="AZ9" s="5"/>
      <c r="BA9" s="38">
        <f t="shared" si="13"/>
        <v>0</v>
      </c>
      <c r="BB9" s="38">
        <f t="shared" si="14"/>
        <v>0</v>
      </c>
    </row>
    <row r="10" spans="1:54" x14ac:dyDescent="0.25">
      <c r="A10" s="30">
        <v>192</v>
      </c>
      <c r="B10" s="31"/>
      <c r="C10" s="31"/>
      <c r="D10" s="31"/>
      <c r="E10" s="28" t="s">
        <v>54</v>
      </c>
      <c r="F10" s="28" t="s">
        <v>55</v>
      </c>
      <c r="G10" s="28" t="s">
        <v>94</v>
      </c>
      <c r="H10" s="29" t="s">
        <v>56</v>
      </c>
      <c r="I10" s="31" t="s">
        <v>95</v>
      </c>
      <c r="J10" s="28" t="s">
        <v>96</v>
      </c>
      <c r="K10" s="30" t="s">
        <v>97</v>
      </c>
      <c r="L10" s="31" t="s">
        <v>57</v>
      </c>
      <c r="M10" s="31" t="s">
        <v>98</v>
      </c>
      <c r="N10" s="28" t="s">
        <v>63</v>
      </c>
      <c r="O10" s="31"/>
      <c r="P10" s="32" t="s">
        <v>110</v>
      </c>
      <c r="Q10" s="31"/>
      <c r="R10" s="31"/>
      <c r="S10" s="28" t="s">
        <v>99</v>
      </c>
      <c r="T10" s="33">
        <v>0.94</v>
      </c>
      <c r="U10" s="34">
        <v>0.97</v>
      </c>
      <c r="V10" s="28" t="s">
        <v>58</v>
      </c>
      <c r="W10" s="42">
        <v>25</v>
      </c>
      <c r="X10" s="42">
        <v>16</v>
      </c>
      <c r="Y10" s="42">
        <v>24</v>
      </c>
      <c r="Z10" s="46">
        <v>1.99</v>
      </c>
      <c r="AA10" s="5">
        <v>8</v>
      </c>
      <c r="AB10" s="43">
        <f t="shared" si="0"/>
        <v>9.5999999999999992E-3</v>
      </c>
      <c r="AC10" s="35">
        <v>56</v>
      </c>
      <c r="AD10" s="36">
        <f t="shared" si="1"/>
        <v>46666.666666666672</v>
      </c>
      <c r="AE10" s="37">
        <v>3500</v>
      </c>
      <c r="AF10" s="44">
        <f t="shared" si="2"/>
        <v>7.4999999999999997E-2</v>
      </c>
      <c r="AG10" s="31" t="s">
        <v>100</v>
      </c>
      <c r="AH10" s="39">
        <v>0.41399999999999998</v>
      </c>
      <c r="AI10" s="38">
        <f t="shared" si="3"/>
        <v>0.40157999999999999</v>
      </c>
      <c r="AJ10" s="38">
        <f t="shared" si="4"/>
        <v>1.44658</v>
      </c>
      <c r="AK10" s="40">
        <v>0</v>
      </c>
      <c r="AL10" s="44">
        <f t="shared" si="5"/>
        <v>0</v>
      </c>
      <c r="AM10" s="40">
        <v>0</v>
      </c>
      <c r="AN10" s="44">
        <f t="shared" si="6"/>
        <v>0</v>
      </c>
      <c r="AO10" s="40">
        <v>5.5E-2</v>
      </c>
      <c r="AP10" s="38">
        <f t="shared" si="7"/>
        <v>0.14244999999999999</v>
      </c>
      <c r="AQ10" s="40">
        <v>0</v>
      </c>
      <c r="AR10" s="38">
        <f t="shared" si="8"/>
        <v>0</v>
      </c>
      <c r="AS10" s="41">
        <v>0</v>
      </c>
      <c r="AT10" s="40">
        <v>0</v>
      </c>
      <c r="AU10" s="38">
        <f t="shared" si="9"/>
        <v>0</v>
      </c>
      <c r="AV10" s="38">
        <f t="shared" si="10"/>
        <v>0.14244999999999999</v>
      </c>
      <c r="AW10" s="44">
        <f t="shared" si="11"/>
        <v>1.5890299999999999</v>
      </c>
      <c r="AX10" s="45">
        <f t="shared" si="12"/>
        <v>0.38647490347490349</v>
      </c>
      <c r="AY10" s="6">
        <v>2.59</v>
      </c>
      <c r="AZ10" s="5"/>
      <c r="BA10" s="38">
        <f t="shared" si="13"/>
        <v>0</v>
      </c>
      <c r="BB10" s="38">
        <f t="shared" si="14"/>
        <v>0</v>
      </c>
    </row>
    <row r="11" spans="1:54" x14ac:dyDescent="0.25">
      <c r="A11" s="30">
        <v>193</v>
      </c>
      <c r="B11" s="31"/>
      <c r="C11" s="31"/>
      <c r="D11" s="31"/>
      <c r="E11" s="28" t="s">
        <v>54</v>
      </c>
      <c r="F11" s="28" t="s">
        <v>55</v>
      </c>
      <c r="G11" s="28" t="s">
        <v>94</v>
      </c>
      <c r="H11" s="29" t="s">
        <v>56</v>
      </c>
      <c r="I11" s="31" t="s">
        <v>95</v>
      </c>
      <c r="J11" s="28" t="s">
        <v>96</v>
      </c>
      <c r="K11" s="30" t="s">
        <v>97</v>
      </c>
      <c r="L11" s="31" t="s">
        <v>57</v>
      </c>
      <c r="M11" s="31" t="s">
        <v>101</v>
      </c>
      <c r="N11" s="28" t="s">
        <v>63</v>
      </c>
      <c r="O11" s="31"/>
      <c r="P11" s="32" t="s">
        <v>111</v>
      </c>
      <c r="Q11" s="31"/>
      <c r="S11" s="28" t="s">
        <v>99</v>
      </c>
      <c r="T11" s="33">
        <v>1.08</v>
      </c>
      <c r="U11" s="34">
        <v>1.1100000000000001</v>
      </c>
      <c r="V11" s="28" t="s">
        <v>58</v>
      </c>
      <c r="W11" s="42">
        <v>25</v>
      </c>
      <c r="X11" s="42">
        <v>16</v>
      </c>
      <c r="Y11" s="42">
        <v>26</v>
      </c>
      <c r="Z11" s="46">
        <v>2.41</v>
      </c>
      <c r="AA11" s="5">
        <v>8</v>
      </c>
      <c r="AB11" s="43">
        <f t="shared" si="0"/>
        <v>1.04E-2</v>
      </c>
      <c r="AC11" s="35">
        <v>56</v>
      </c>
      <c r="AD11" s="36">
        <f t="shared" si="1"/>
        <v>43076.923076923078</v>
      </c>
      <c r="AE11" s="37">
        <v>3500</v>
      </c>
      <c r="AF11" s="44">
        <f t="shared" si="2"/>
        <v>8.1250000000000003E-2</v>
      </c>
      <c r="AG11" s="31" t="s">
        <v>100</v>
      </c>
      <c r="AH11" s="39">
        <v>0.41399999999999998</v>
      </c>
      <c r="AI11" s="38">
        <f t="shared" si="3"/>
        <v>0.45954</v>
      </c>
      <c r="AJ11" s="38">
        <f t="shared" si="4"/>
        <v>1.6507900000000002</v>
      </c>
      <c r="AK11" s="40">
        <v>0</v>
      </c>
      <c r="AL11" s="44">
        <f t="shared" si="5"/>
        <v>0</v>
      </c>
      <c r="AM11" s="40">
        <v>0</v>
      </c>
      <c r="AN11" s="44">
        <f t="shared" si="6"/>
        <v>0</v>
      </c>
      <c r="AO11" s="40">
        <v>5.5E-2</v>
      </c>
      <c r="AP11" s="38">
        <f t="shared" si="7"/>
        <v>0.16664999999999999</v>
      </c>
      <c r="AQ11" s="40">
        <v>0</v>
      </c>
      <c r="AR11" s="38">
        <f t="shared" si="8"/>
        <v>0</v>
      </c>
      <c r="AS11" s="41">
        <v>0</v>
      </c>
      <c r="AT11" s="40">
        <v>0</v>
      </c>
      <c r="AU11" s="38">
        <f t="shared" si="9"/>
        <v>0</v>
      </c>
      <c r="AV11" s="38">
        <f t="shared" si="10"/>
        <v>0.16664999999999999</v>
      </c>
      <c r="AW11" s="44">
        <f t="shared" si="11"/>
        <v>1.8174400000000002</v>
      </c>
      <c r="AX11" s="45">
        <f t="shared" si="12"/>
        <v>0.40018481848184811</v>
      </c>
      <c r="AY11" s="6">
        <v>3.03</v>
      </c>
      <c r="AZ11" s="5"/>
      <c r="BA11" s="38">
        <f t="shared" si="13"/>
        <v>0</v>
      </c>
      <c r="BB11" s="38">
        <f t="shared" si="14"/>
        <v>0</v>
      </c>
    </row>
    <row r="12" spans="1:54" x14ac:dyDescent="0.25">
      <c r="A12" s="30">
        <v>194</v>
      </c>
      <c r="B12" s="31"/>
      <c r="C12" s="31"/>
      <c r="D12" s="31"/>
      <c r="E12" s="28" t="s">
        <v>54</v>
      </c>
      <c r="F12" s="28" t="s">
        <v>55</v>
      </c>
      <c r="G12" s="28" t="s">
        <v>94</v>
      </c>
      <c r="H12" s="29" t="s">
        <v>56</v>
      </c>
      <c r="I12" s="31" t="s">
        <v>95</v>
      </c>
      <c r="J12" s="28" t="s">
        <v>96</v>
      </c>
      <c r="K12" s="30" t="s">
        <v>97</v>
      </c>
      <c r="L12" s="31" t="s">
        <v>57</v>
      </c>
      <c r="M12" s="31" t="s">
        <v>98</v>
      </c>
      <c r="N12" s="28" t="s">
        <v>65</v>
      </c>
      <c r="O12" s="31"/>
      <c r="P12" s="32" t="s">
        <v>112</v>
      </c>
      <c r="Q12" s="31"/>
      <c r="R12" s="31"/>
      <c r="S12" s="28" t="s">
        <v>99</v>
      </c>
      <c r="T12" s="33">
        <v>0.94</v>
      </c>
      <c r="U12" s="34">
        <v>0.97</v>
      </c>
      <c r="V12" s="28" t="s">
        <v>58</v>
      </c>
      <c r="W12" s="42">
        <v>25</v>
      </c>
      <c r="X12" s="42">
        <v>16</v>
      </c>
      <c r="Y12" s="42">
        <v>24</v>
      </c>
      <c r="Z12" s="46">
        <v>1.99</v>
      </c>
      <c r="AA12" s="5">
        <v>8</v>
      </c>
      <c r="AB12" s="43">
        <f t="shared" si="0"/>
        <v>9.5999999999999992E-3</v>
      </c>
      <c r="AC12" s="35">
        <v>56</v>
      </c>
      <c r="AD12" s="36">
        <f t="shared" si="1"/>
        <v>46666.666666666672</v>
      </c>
      <c r="AE12" s="37">
        <v>3500</v>
      </c>
      <c r="AF12" s="44">
        <f t="shared" si="2"/>
        <v>7.4999999999999997E-2</v>
      </c>
      <c r="AG12" s="31" t="s">
        <v>100</v>
      </c>
      <c r="AH12" s="39">
        <v>0.41399999999999998</v>
      </c>
      <c r="AI12" s="38">
        <f t="shared" si="3"/>
        <v>0.40157999999999999</v>
      </c>
      <c r="AJ12" s="38">
        <f t="shared" si="4"/>
        <v>1.44658</v>
      </c>
      <c r="AK12" s="40">
        <v>0</v>
      </c>
      <c r="AL12" s="44">
        <f t="shared" si="5"/>
        <v>0</v>
      </c>
      <c r="AM12" s="40">
        <v>0</v>
      </c>
      <c r="AN12" s="44">
        <f t="shared" si="6"/>
        <v>0</v>
      </c>
      <c r="AO12" s="40">
        <v>5.5E-2</v>
      </c>
      <c r="AP12" s="38">
        <f t="shared" si="7"/>
        <v>0.14244999999999999</v>
      </c>
      <c r="AQ12" s="40">
        <v>0</v>
      </c>
      <c r="AR12" s="38">
        <f t="shared" si="8"/>
        <v>0</v>
      </c>
      <c r="AS12" s="41">
        <v>0</v>
      </c>
      <c r="AT12" s="40">
        <v>0</v>
      </c>
      <c r="AU12" s="38">
        <f t="shared" si="9"/>
        <v>0</v>
      </c>
      <c r="AV12" s="38">
        <f t="shared" si="10"/>
        <v>0.14244999999999999</v>
      </c>
      <c r="AW12" s="44">
        <f t="shared" si="11"/>
        <v>1.5890299999999999</v>
      </c>
      <c r="AX12" s="45">
        <f t="shared" si="12"/>
        <v>0.38647490347490349</v>
      </c>
      <c r="AY12" s="6">
        <v>2.59</v>
      </c>
      <c r="AZ12" s="5"/>
      <c r="BA12" s="38">
        <f t="shared" si="13"/>
        <v>0</v>
      </c>
      <c r="BB12" s="38">
        <f t="shared" si="14"/>
        <v>0</v>
      </c>
    </row>
    <row r="13" spans="1:54" x14ac:dyDescent="0.25">
      <c r="A13" s="30">
        <v>195</v>
      </c>
      <c r="B13" s="31"/>
      <c r="C13" s="31"/>
      <c r="D13" s="31"/>
      <c r="E13" s="28" t="s">
        <v>54</v>
      </c>
      <c r="F13" s="28" t="s">
        <v>55</v>
      </c>
      <c r="G13" s="28" t="s">
        <v>94</v>
      </c>
      <c r="H13" s="29" t="s">
        <v>56</v>
      </c>
      <c r="I13" s="31" t="s">
        <v>95</v>
      </c>
      <c r="J13" s="28" t="s">
        <v>96</v>
      </c>
      <c r="K13" s="30" t="s">
        <v>97</v>
      </c>
      <c r="L13" s="31" t="s">
        <v>57</v>
      </c>
      <c r="M13" s="31" t="s">
        <v>101</v>
      </c>
      <c r="N13" s="28" t="s">
        <v>65</v>
      </c>
      <c r="O13" s="31"/>
      <c r="P13" s="32" t="s">
        <v>113</v>
      </c>
      <c r="Q13" s="31"/>
      <c r="S13" s="28" t="s">
        <v>99</v>
      </c>
      <c r="T13" s="33">
        <v>1.08</v>
      </c>
      <c r="U13" s="34">
        <v>1.1100000000000001</v>
      </c>
      <c r="V13" s="28" t="s">
        <v>58</v>
      </c>
      <c r="W13" s="42">
        <v>25</v>
      </c>
      <c r="X13" s="42">
        <v>16</v>
      </c>
      <c r="Y13" s="42">
        <v>26</v>
      </c>
      <c r="Z13" s="46">
        <v>2.41</v>
      </c>
      <c r="AA13" s="5">
        <v>8</v>
      </c>
      <c r="AB13" s="43">
        <f t="shared" si="0"/>
        <v>1.04E-2</v>
      </c>
      <c r="AC13" s="35">
        <v>56</v>
      </c>
      <c r="AD13" s="36">
        <f t="shared" si="1"/>
        <v>43076.923076923078</v>
      </c>
      <c r="AE13" s="37">
        <v>3500</v>
      </c>
      <c r="AF13" s="44">
        <f t="shared" si="2"/>
        <v>8.1250000000000003E-2</v>
      </c>
      <c r="AG13" s="31" t="s">
        <v>100</v>
      </c>
      <c r="AH13" s="39">
        <v>0.41399999999999998</v>
      </c>
      <c r="AI13" s="38">
        <f t="shared" si="3"/>
        <v>0.45954</v>
      </c>
      <c r="AJ13" s="38">
        <f t="shared" si="4"/>
        <v>1.6507900000000002</v>
      </c>
      <c r="AK13" s="40">
        <v>0</v>
      </c>
      <c r="AL13" s="44">
        <f t="shared" ref="AL13:AL65" si="15">IF(ISERROR(AY13*AK13),"",AY13*AK13)</f>
        <v>0</v>
      </c>
      <c r="AM13" s="40">
        <v>0</v>
      </c>
      <c r="AN13" s="44">
        <f t="shared" ref="AN13:AN65" si="16">IF(ISERROR(AY13*AM13),"",AY13*AM13)</f>
        <v>0</v>
      </c>
      <c r="AO13" s="40">
        <v>5.5E-2</v>
      </c>
      <c r="AP13" s="38">
        <f t="shared" si="7"/>
        <v>0.16664999999999999</v>
      </c>
      <c r="AQ13" s="40">
        <v>0</v>
      </c>
      <c r="AR13" s="38">
        <f t="shared" si="8"/>
        <v>0</v>
      </c>
      <c r="AS13" s="41">
        <v>0</v>
      </c>
      <c r="AT13" s="40">
        <v>0</v>
      </c>
      <c r="AU13" s="38">
        <f t="shared" si="9"/>
        <v>0</v>
      </c>
      <c r="AV13" s="38">
        <f t="shared" si="10"/>
        <v>0.16664999999999999</v>
      </c>
      <c r="AW13" s="44">
        <f t="shared" ref="AW13:AW65" si="17">IF(ISERROR(AJ13+AV13),"",AJ13+AV13)</f>
        <v>1.8174400000000002</v>
      </c>
      <c r="AX13" s="45">
        <f t="shared" si="12"/>
        <v>0.40018481848184811</v>
      </c>
      <c r="AY13" s="6">
        <v>3.03</v>
      </c>
      <c r="AZ13" s="5"/>
      <c r="BA13" s="38">
        <f t="shared" si="13"/>
        <v>0</v>
      </c>
      <c r="BB13" s="38">
        <f t="shared" si="14"/>
        <v>0</v>
      </c>
    </row>
    <row r="14" spans="1:54" x14ac:dyDescent="0.25">
      <c r="A14" s="30">
        <v>196</v>
      </c>
      <c r="B14" s="31"/>
      <c r="C14" s="31"/>
      <c r="D14" s="31"/>
      <c r="E14" s="28" t="s">
        <v>54</v>
      </c>
      <c r="F14" s="28" t="s">
        <v>55</v>
      </c>
      <c r="G14" s="28" t="s">
        <v>94</v>
      </c>
      <c r="H14" s="29" t="s">
        <v>56</v>
      </c>
      <c r="I14" s="31" t="s">
        <v>95</v>
      </c>
      <c r="J14" s="28" t="s">
        <v>96</v>
      </c>
      <c r="K14" s="30" t="s">
        <v>97</v>
      </c>
      <c r="L14" s="31" t="s">
        <v>57</v>
      </c>
      <c r="M14" s="31" t="s">
        <v>98</v>
      </c>
      <c r="N14" s="28" t="s">
        <v>66</v>
      </c>
      <c r="O14" s="31"/>
      <c r="P14" s="32" t="s">
        <v>114</v>
      </c>
      <c r="Q14" s="31"/>
      <c r="R14" s="31"/>
      <c r="S14" s="28" t="s">
        <v>99</v>
      </c>
      <c r="T14" s="33">
        <v>0.94</v>
      </c>
      <c r="U14" s="34">
        <v>0.97</v>
      </c>
      <c r="V14" s="28" t="s">
        <v>58</v>
      </c>
      <c r="W14" s="42">
        <v>25</v>
      </c>
      <c r="X14" s="42">
        <v>16</v>
      </c>
      <c r="Y14" s="42">
        <v>24</v>
      </c>
      <c r="Z14" s="46">
        <v>1.99</v>
      </c>
      <c r="AA14" s="5">
        <v>8</v>
      </c>
      <c r="AB14" s="43">
        <f t="shared" si="0"/>
        <v>9.5999999999999992E-3</v>
      </c>
      <c r="AC14" s="35">
        <v>56</v>
      </c>
      <c r="AD14" s="36">
        <f t="shared" si="1"/>
        <v>46666.666666666672</v>
      </c>
      <c r="AE14" s="37">
        <v>3500</v>
      </c>
      <c r="AF14" s="44">
        <f t="shared" si="2"/>
        <v>7.4999999999999997E-2</v>
      </c>
      <c r="AG14" s="31" t="s">
        <v>100</v>
      </c>
      <c r="AH14" s="39">
        <v>0.41399999999999998</v>
      </c>
      <c r="AI14" s="38">
        <f t="shared" si="3"/>
        <v>0.40157999999999999</v>
      </c>
      <c r="AJ14" s="38">
        <f t="shared" si="4"/>
        <v>1.44658</v>
      </c>
      <c r="AK14" s="40">
        <v>0</v>
      </c>
      <c r="AL14" s="44">
        <f t="shared" si="15"/>
        <v>0</v>
      </c>
      <c r="AM14" s="40">
        <v>0</v>
      </c>
      <c r="AN14" s="44">
        <f t="shared" si="16"/>
        <v>0</v>
      </c>
      <c r="AO14" s="40">
        <v>5.5E-2</v>
      </c>
      <c r="AP14" s="38">
        <f t="shared" si="7"/>
        <v>0.14244999999999999</v>
      </c>
      <c r="AQ14" s="40">
        <v>0</v>
      </c>
      <c r="AR14" s="38">
        <f t="shared" si="8"/>
        <v>0</v>
      </c>
      <c r="AS14" s="41">
        <v>0</v>
      </c>
      <c r="AT14" s="40">
        <v>0</v>
      </c>
      <c r="AU14" s="38">
        <f t="shared" si="9"/>
        <v>0</v>
      </c>
      <c r="AV14" s="38">
        <f t="shared" si="10"/>
        <v>0.14244999999999999</v>
      </c>
      <c r="AW14" s="44">
        <f t="shared" si="17"/>
        <v>1.5890299999999999</v>
      </c>
      <c r="AX14" s="45">
        <f t="shared" si="12"/>
        <v>0.38647490347490349</v>
      </c>
      <c r="AY14" s="6">
        <v>2.59</v>
      </c>
      <c r="AZ14" s="5"/>
      <c r="BA14" s="38">
        <f t="shared" si="13"/>
        <v>0</v>
      </c>
      <c r="BB14" s="38">
        <f t="shared" si="14"/>
        <v>0</v>
      </c>
    </row>
    <row r="15" spans="1:54" x14ac:dyDescent="0.25">
      <c r="A15" s="30">
        <v>197</v>
      </c>
      <c r="B15" s="31"/>
      <c r="C15" s="31"/>
      <c r="D15" s="31"/>
      <c r="E15" s="28" t="s">
        <v>54</v>
      </c>
      <c r="F15" s="28" t="s">
        <v>55</v>
      </c>
      <c r="G15" s="28" t="s">
        <v>94</v>
      </c>
      <c r="H15" s="29" t="s">
        <v>56</v>
      </c>
      <c r="I15" s="31" t="s">
        <v>95</v>
      </c>
      <c r="J15" s="28" t="s">
        <v>115</v>
      </c>
      <c r="K15" s="30" t="s">
        <v>97</v>
      </c>
      <c r="L15" s="31" t="s">
        <v>57</v>
      </c>
      <c r="M15" s="31" t="s">
        <v>101</v>
      </c>
      <c r="N15" s="28" t="s">
        <v>66</v>
      </c>
      <c r="O15" s="31"/>
      <c r="P15" s="32" t="s">
        <v>116</v>
      </c>
      <c r="Q15" s="31"/>
      <c r="S15" s="28" t="s">
        <v>99</v>
      </c>
      <c r="T15" s="33">
        <v>1.08</v>
      </c>
      <c r="U15" s="34">
        <v>1.1100000000000001</v>
      </c>
      <c r="V15" s="28" t="s">
        <v>58</v>
      </c>
      <c r="W15" s="42">
        <v>25</v>
      </c>
      <c r="X15" s="42">
        <v>16</v>
      </c>
      <c r="Y15" s="42">
        <v>26</v>
      </c>
      <c r="Z15" s="46">
        <v>2.41</v>
      </c>
      <c r="AA15" s="5">
        <v>8</v>
      </c>
      <c r="AB15" s="43">
        <f t="shared" si="0"/>
        <v>1.04E-2</v>
      </c>
      <c r="AC15" s="35">
        <v>56</v>
      </c>
      <c r="AD15" s="36">
        <f t="shared" si="1"/>
        <v>43076.923076923078</v>
      </c>
      <c r="AE15" s="37">
        <v>3500</v>
      </c>
      <c r="AF15" s="44">
        <f t="shared" si="2"/>
        <v>8.1250000000000003E-2</v>
      </c>
      <c r="AG15" s="31" t="s">
        <v>100</v>
      </c>
      <c r="AH15" s="39">
        <v>0.41399999999999998</v>
      </c>
      <c r="AI15" s="38">
        <f t="shared" si="3"/>
        <v>0.45954</v>
      </c>
      <c r="AJ15" s="38">
        <f t="shared" si="4"/>
        <v>1.6507900000000002</v>
      </c>
      <c r="AK15" s="40">
        <v>0</v>
      </c>
      <c r="AL15" s="44">
        <f t="shared" si="15"/>
        <v>0</v>
      </c>
      <c r="AM15" s="40">
        <v>0</v>
      </c>
      <c r="AN15" s="44">
        <f t="shared" si="16"/>
        <v>0</v>
      </c>
      <c r="AO15" s="40">
        <v>5.5E-2</v>
      </c>
      <c r="AP15" s="38">
        <f t="shared" si="7"/>
        <v>0.16664999999999999</v>
      </c>
      <c r="AQ15" s="40">
        <v>0</v>
      </c>
      <c r="AR15" s="38">
        <f t="shared" si="8"/>
        <v>0</v>
      </c>
      <c r="AS15" s="41">
        <v>0</v>
      </c>
      <c r="AT15" s="40">
        <v>0</v>
      </c>
      <c r="AU15" s="38">
        <f t="shared" si="9"/>
        <v>0</v>
      </c>
      <c r="AV15" s="38">
        <f t="shared" si="10"/>
        <v>0.16664999999999999</v>
      </c>
      <c r="AW15" s="44">
        <f t="shared" si="17"/>
        <v>1.8174400000000002</v>
      </c>
      <c r="AX15" s="45">
        <f t="shared" si="12"/>
        <v>0.40018481848184811</v>
      </c>
      <c r="AY15" s="6">
        <v>3.03</v>
      </c>
      <c r="AZ15" s="5"/>
      <c r="BA15" s="38">
        <f t="shared" si="13"/>
        <v>0</v>
      </c>
      <c r="BB15" s="38">
        <f t="shared" si="14"/>
        <v>0</v>
      </c>
    </row>
    <row r="16" spans="1:54" x14ac:dyDescent="0.25">
      <c r="A16" s="30">
        <v>198</v>
      </c>
      <c r="B16" s="31"/>
      <c r="C16" s="31"/>
      <c r="D16" s="31"/>
      <c r="E16" s="28" t="s">
        <v>54</v>
      </c>
      <c r="F16" s="28" t="s">
        <v>55</v>
      </c>
      <c r="G16" s="28" t="s">
        <v>94</v>
      </c>
      <c r="H16" s="29" t="s">
        <v>56</v>
      </c>
      <c r="I16" s="31" t="s">
        <v>95</v>
      </c>
      <c r="J16" s="28" t="s">
        <v>96</v>
      </c>
      <c r="K16" s="30" t="s">
        <v>97</v>
      </c>
      <c r="L16" s="31" t="s">
        <v>57</v>
      </c>
      <c r="M16" s="31" t="s">
        <v>98</v>
      </c>
      <c r="N16" s="28" t="s">
        <v>67</v>
      </c>
      <c r="O16" s="31"/>
      <c r="P16" s="32" t="s">
        <v>117</v>
      </c>
      <c r="Q16" s="31"/>
      <c r="R16" s="31"/>
      <c r="S16" s="28" t="s">
        <v>99</v>
      </c>
      <c r="T16" s="33">
        <v>0.94</v>
      </c>
      <c r="U16" s="34">
        <v>0.97</v>
      </c>
      <c r="V16" s="28" t="s">
        <v>58</v>
      </c>
      <c r="W16" s="42">
        <v>25</v>
      </c>
      <c r="X16" s="42">
        <v>16</v>
      </c>
      <c r="Y16" s="42">
        <v>24</v>
      </c>
      <c r="Z16" s="46">
        <v>1.99</v>
      </c>
      <c r="AA16" s="5">
        <v>8</v>
      </c>
      <c r="AB16" s="43">
        <f t="shared" si="0"/>
        <v>9.5999999999999992E-3</v>
      </c>
      <c r="AC16" s="35">
        <v>56</v>
      </c>
      <c r="AD16" s="36">
        <f t="shared" si="1"/>
        <v>46666.666666666672</v>
      </c>
      <c r="AE16" s="37">
        <v>3500</v>
      </c>
      <c r="AF16" s="44">
        <f t="shared" si="2"/>
        <v>7.4999999999999997E-2</v>
      </c>
      <c r="AG16" s="31" t="s">
        <v>100</v>
      </c>
      <c r="AH16" s="39">
        <v>0.41399999999999998</v>
      </c>
      <c r="AI16" s="38">
        <f t="shared" si="3"/>
        <v>0.40157999999999999</v>
      </c>
      <c r="AJ16" s="38">
        <f t="shared" si="4"/>
        <v>1.44658</v>
      </c>
      <c r="AK16" s="40">
        <v>0</v>
      </c>
      <c r="AL16" s="44">
        <f t="shared" si="15"/>
        <v>0</v>
      </c>
      <c r="AM16" s="40">
        <v>0</v>
      </c>
      <c r="AN16" s="44">
        <f t="shared" si="16"/>
        <v>0</v>
      </c>
      <c r="AO16" s="40">
        <v>5.5E-2</v>
      </c>
      <c r="AP16" s="38">
        <f t="shared" si="7"/>
        <v>0.14244999999999999</v>
      </c>
      <c r="AQ16" s="40">
        <v>0</v>
      </c>
      <c r="AR16" s="38">
        <f t="shared" si="8"/>
        <v>0</v>
      </c>
      <c r="AS16" s="41">
        <v>0</v>
      </c>
      <c r="AT16" s="40">
        <v>0</v>
      </c>
      <c r="AU16" s="38">
        <f t="shared" si="9"/>
        <v>0</v>
      </c>
      <c r="AV16" s="38">
        <f t="shared" si="10"/>
        <v>0.14244999999999999</v>
      </c>
      <c r="AW16" s="44">
        <f t="shared" si="17"/>
        <v>1.5890299999999999</v>
      </c>
      <c r="AX16" s="45">
        <f t="shared" si="12"/>
        <v>0.38647490347490349</v>
      </c>
      <c r="AY16" s="6">
        <v>2.59</v>
      </c>
      <c r="AZ16" s="5"/>
      <c r="BA16" s="38">
        <f t="shared" si="13"/>
        <v>0</v>
      </c>
      <c r="BB16" s="38">
        <f t="shared" si="14"/>
        <v>0</v>
      </c>
    </row>
    <row r="17" spans="1:54" x14ac:dyDescent="0.25">
      <c r="A17" s="30">
        <v>199</v>
      </c>
      <c r="B17" s="31"/>
      <c r="C17" s="31"/>
      <c r="D17" s="31"/>
      <c r="E17" s="28" t="s">
        <v>54</v>
      </c>
      <c r="F17" s="28" t="s">
        <v>55</v>
      </c>
      <c r="G17" s="28" t="s">
        <v>94</v>
      </c>
      <c r="H17" s="29" t="s">
        <v>56</v>
      </c>
      <c r="I17" s="31" t="s">
        <v>95</v>
      </c>
      <c r="J17" s="28" t="s">
        <v>96</v>
      </c>
      <c r="K17" s="30" t="s">
        <v>97</v>
      </c>
      <c r="L17" s="31" t="s">
        <v>57</v>
      </c>
      <c r="M17" s="31" t="s">
        <v>101</v>
      </c>
      <c r="N17" s="28" t="s">
        <v>67</v>
      </c>
      <c r="O17" s="31"/>
      <c r="P17" s="32" t="s">
        <v>118</v>
      </c>
      <c r="Q17" s="31"/>
      <c r="S17" s="28" t="s">
        <v>99</v>
      </c>
      <c r="T17" s="33">
        <v>1.08</v>
      </c>
      <c r="U17" s="34">
        <v>1.1100000000000001</v>
      </c>
      <c r="V17" s="28" t="s">
        <v>58</v>
      </c>
      <c r="W17" s="42">
        <v>25</v>
      </c>
      <c r="X17" s="42">
        <v>16</v>
      </c>
      <c r="Y17" s="42">
        <v>26</v>
      </c>
      <c r="Z17" s="46">
        <v>2.41</v>
      </c>
      <c r="AA17" s="5">
        <v>8</v>
      </c>
      <c r="AB17" s="43">
        <f t="shared" si="0"/>
        <v>1.04E-2</v>
      </c>
      <c r="AC17" s="35">
        <v>56</v>
      </c>
      <c r="AD17" s="36">
        <f t="shared" si="1"/>
        <v>43076.923076923078</v>
      </c>
      <c r="AE17" s="37">
        <v>3500</v>
      </c>
      <c r="AF17" s="44">
        <f t="shared" si="2"/>
        <v>8.1250000000000003E-2</v>
      </c>
      <c r="AG17" s="31" t="s">
        <v>100</v>
      </c>
      <c r="AH17" s="39">
        <v>0.41399999999999998</v>
      </c>
      <c r="AI17" s="38">
        <f t="shared" si="3"/>
        <v>0.45954</v>
      </c>
      <c r="AJ17" s="38">
        <f t="shared" si="4"/>
        <v>1.6507900000000002</v>
      </c>
      <c r="AK17" s="40">
        <v>0</v>
      </c>
      <c r="AL17" s="44">
        <f t="shared" si="15"/>
        <v>0</v>
      </c>
      <c r="AM17" s="40">
        <v>0</v>
      </c>
      <c r="AN17" s="44">
        <f t="shared" si="16"/>
        <v>0</v>
      </c>
      <c r="AO17" s="40">
        <v>5.5E-2</v>
      </c>
      <c r="AP17" s="38">
        <f t="shared" si="7"/>
        <v>0.16664999999999999</v>
      </c>
      <c r="AQ17" s="40">
        <v>0</v>
      </c>
      <c r="AR17" s="38">
        <f t="shared" si="8"/>
        <v>0</v>
      </c>
      <c r="AS17" s="41">
        <v>0</v>
      </c>
      <c r="AT17" s="40">
        <v>0</v>
      </c>
      <c r="AU17" s="38">
        <f t="shared" si="9"/>
        <v>0</v>
      </c>
      <c r="AV17" s="38">
        <f t="shared" si="10"/>
        <v>0.16664999999999999</v>
      </c>
      <c r="AW17" s="44">
        <f t="shared" si="17"/>
        <v>1.8174400000000002</v>
      </c>
      <c r="AX17" s="45">
        <f t="shared" si="12"/>
        <v>0.40018481848184811</v>
      </c>
      <c r="AY17" s="6">
        <v>3.03</v>
      </c>
      <c r="AZ17" s="5"/>
      <c r="BA17" s="38">
        <f t="shared" si="13"/>
        <v>0</v>
      </c>
      <c r="BB17" s="38">
        <f t="shared" si="14"/>
        <v>0</v>
      </c>
    </row>
    <row r="18" spans="1:54" x14ac:dyDescent="0.25">
      <c r="A18" s="30">
        <v>200</v>
      </c>
      <c r="B18" s="31"/>
      <c r="C18" s="31"/>
      <c r="D18" s="31"/>
      <c r="E18" s="28" t="s">
        <v>54</v>
      </c>
      <c r="F18" s="28" t="s">
        <v>55</v>
      </c>
      <c r="G18" s="28" t="s">
        <v>94</v>
      </c>
      <c r="H18" s="29" t="s">
        <v>56</v>
      </c>
      <c r="I18" s="31" t="s">
        <v>95</v>
      </c>
      <c r="J18" s="28" t="s">
        <v>96</v>
      </c>
      <c r="K18" s="30" t="s">
        <v>97</v>
      </c>
      <c r="L18" s="31" t="s">
        <v>64</v>
      </c>
      <c r="M18" s="31" t="s">
        <v>98</v>
      </c>
      <c r="N18" s="28" t="s">
        <v>68</v>
      </c>
      <c r="O18" s="31"/>
      <c r="P18" s="32" t="s">
        <v>119</v>
      </c>
      <c r="Q18" s="31"/>
      <c r="R18" s="31"/>
      <c r="S18" s="28" t="s">
        <v>99</v>
      </c>
      <c r="T18" s="33">
        <v>0.94</v>
      </c>
      <c r="U18" s="34">
        <v>0.97</v>
      </c>
      <c r="V18" s="28" t="s">
        <v>58</v>
      </c>
      <c r="W18" s="42">
        <v>25</v>
      </c>
      <c r="X18" s="42">
        <v>16</v>
      </c>
      <c r="Y18" s="42">
        <v>24</v>
      </c>
      <c r="Z18" s="46">
        <v>1.99</v>
      </c>
      <c r="AA18" s="5">
        <v>8</v>
      </c>
      <c r="AB18" s="43">
        <f t="shared" si="0"/>
        <v>9.5999999999999992E-3</v>
      </c>
      <c r="AC18" s="35">
        <v>56</v>
      </c>
      <c r="AD18" s="36">
        <f t="shared" si="1"/>
        <v>46666.666666666672</v>
      </c>
      <c r="AE18" s="37">
        <v>3500</v>
      </c>
      <c r="AF18" s="44">
        <f t="shared" si="2"/>
        <v>7.4999999999999997E-2</v>
      </c>
      <c r="AG18" s="31" t="s">
        <v>100</v>
      </c>
      <c r="AH18" s="39">
        <v>0.41399999999999998</v>
      </c>
      <c r="AI18" s="38">
        <f t="shared" si="3"/>
        <v>0.40157999999999999</v>
      </c>
      <c r="AJ18" s="38">
        <f t="shared" si="4"/>
        <v>1.44658</v>
      </c>
      <c r="AK18" s="40">
        <v>0</v>
      </c>
      <c r="AL18" s="44">
        <f t="shared" si="15"/>
        <v>0</v>
      </c>
      <c r="AM18" s="40">
        <v>0</v>
      </c>
      <c r="AN18" s="44">
        <f t="shared" si="16"/>
        <v>0</v>
      </c>
      <c r="AO18" s="40">
        <v>5.5E-2</v>
      </c>
      <c r="AP18" s="38">
        <f t="shared" si="7"/>
        <v>0.14244999999999999</v>
      </c>
      <c r="AQ18" s="40">
        <v>0</v>
      </c>
      <c r="AR18" s="38">
        <f t="shared" si="8"/>
        <v>0</v>
      </c>
      <c r="AS18" s="41">
        <v>0</v>
      </c>
      <c r="AT18" s="40">
        <v>0</v>
      </c>
      <c r="AU18" s="38">
        <f t="shared" si="9"/>
        <v>0</v>
      </c>
      <c r="AV18" s="38">
        <f t="shared" si="10"/>
        <v>0.14244999999999999</v>
      </c>
      <c r="AW18" s="44">
        <f t="shared" si="17"/>
        <v>1.5890299999999999</v>
      </c>
      <c r="AX18" s="45">
        <f t="shared" si="12"/>
        <v>0.38647490347490349</v>
      </c>
      <c r="AY18" s="6">
        <v>2.59</v>
      </c>
      <c r="AZ18" s="5"/>
      <c r="BA18" s="38">
        <f t="shared" si="13"/>
        <v>0</v>
      </c>
      <c r="BB18" s="38">
        <f t="shared" si="14"/>
        <v>0</v>
      </c>
    </row>
    <row r="19" spans="1:54" x14ac:dyDescent="0.25">
      <c r="A19" s="30">
        <v>201</v>
      </c>
      <c r="B19" s="31"/>
      <c r="C19" s="31"/>
      <c r="D19" s="31"/>
      <c r="E19" s="28" t="s">
        <v>54</v>
      </c>
      <c r="F19" s="28" t="s">
        <v>55</v>
      </c>
      <c r="G19" s="28" t="s">
        <v>94</v>
      </c>
      <c r="H19" s="29" t="s">
        <v>56</v>
      </c>
      <c r="I19" s="31" t="s">
        <v>95</v>
      </c>
      <c r="J19" s="28" t="s">
        <v>96</v>
      </c>
      <c r="K19" s="30" t="s">
        <v>97</v>
      </c>
      <c r="L19" s="31" t="s">
        <v>57</v>
      </c>
      <c r="M19" s="31" t="s">
        <v>101</v>
      </c>
      <c r="N19" s="28" t="s">
        <v>68</v>
      </c>
      <c r="O19" s="31"/>
      <c r="P19" s="32" t="s">
        <v>120</v>
      </c>
      <c r="Q19" s="31"/>
      <c r="S19" s="28" t="s">
        <v>99</v>
      </c>
      <c r="T19" s="33">
        <v>1.08</v>
      </c>
      <c r="U19" s="34">
        <v>1.1100000000000001</v>
      </c>
      <c r="V19" s="28" t="s">
        <v>58</v>
      </c>
      <c r="W19" s="42">
        <v>25</v>
      </c>
      <c r="X19" s="42">
        <v>16</v>
      </c>
      <c r="Y19" s="42">
        <v>26</v>
      </c>
      <c r="Z19" s="46">
        <v>2.41</v>
      </c>
      <c r="AA19" s="5">
        <v>8</v>
      </c>
      <c r="AB19" s="43">
        <f t="shared" si="0"/>
        <v>1.04E-2</v>
      </c>
      <c r="AC19" s="35">
        <v>56</v>
      </c>
      <c r="AD19" s="36">
        <f t="shared" si="1"/>
        <v>43076.923076923078</v>
      </c>
      <c r="AE19" s="37">
        <v>3500</v>
      </c>
      <c r="AF19" s="44">
        <f t="shared" si="2"/>
        <v>8.1250000000000003E-2</v>
      </c>
      <c r="AG19" s="31" t="s">
        <v>100</v>
      </c>
      <c r="AH19" s="39">
        <v>0.41399999999999998</v>
      </c>
      <c r="AI19" s="38">
        <f t="shared" si="3"/>
        <v>0.45954</v>
      </c>
      <c r="AJ19" s="38">
        <f t="shared" si="4"/>
        <v>1.6507900000000002</v>
      </c>
      <c r="AK19" s="40">
        <v>0</v>
      </c>
      <c r="AL19" s="44">
        <f t="shared" si="15"/>
        <v>0</v>
      </c>
      <c r="AM19" s="40">
        <v>0</v>
      </c>
      <c r="AN19" s="44">
        <f t="shared" si="16"/>
        <v>0</v>
      </c>
      <c r="AO19" s="40">
        <v>5.5E-2</v>
      </c>
      <c r="AP19" s="38">
        <f t="shared" si="7"/>
        <v>0.16664999999999999</v>
      </c>
      <c r="AQ19" s="40">
        <v>0</v>
      </c>
      <c r="AR19" s="38">
        <f t="shared" si="8"/>
        <v>0</v>
      </c>
      <c r="AS19" s="41">
        <v>0</v>
      </c>
      <c r="AT19" s="40">
        <v>0</v>
      </c>
      <c r="AU19" s="38">
        <f t="shared" si="9"/>
        <v>0</v>
      </c>
      <c r="AV19" s="38">
        <f t="shared" si="10"/>
        <v>0.16664999999999999</v>
      </c>
      <c r="AW19" s="44">
        <f t="shared" si="17"/>
        <v>1.8174400000000002</v>
      </c>
      <c r="AX19" s="45">
        <f t="shared" si="12"/>
        <v>0.40018481848184811</v>
      </c>
      <c r="AY19" s="6">
        <v>3.03</v>
      </c>
      <c r="AZ19" s="5"/>
      <c r="BA19" s="38">
        <f t="shared" si="13"/>
        <v>0</v>
      </c>
      <c r="BB19" s="38">
        <f t="shared" si="14"/>
        <v>0</v>
      </c>
    </row>
    <row r="20" spans="1:54" x14ac:dyDescent="0.25">
      <c r="A20" s="30">
        <v>202</v>
      </c>
      <c r="B20" s="31"/>
      <c r="C20" s="31"/>
      <c r="D20" s="31"/>
      <c r="E20" s="28" t="s">
        <v>54</v>
      </c>
      <c r="F20" s="28" t="s">
        <v>55</v>
      </c>
      <c r="G20" s="28" t="s">
        <v>94</v>
      </c>
      <c r="H20" s="29" t="s">
        <v>56</v>
      </c>
      <c r="I20" s="31" t="s">
        <v>95</v>
      </c>
      <c r="J20" s="28" t="s">
        <v>96</v>
      </c>
      <c r="K20" s="30" t="s">
        <v>97</v>
      </c>
      <c r="L20" s="31" t="s">
        <v>57</v>
      </c>
      <c r="M20" s="31" t="s">
        <v>98</v>
      </c>
      <c r="N20" s="28" t="s">
        <v>69</v>
      </c>
      <c r="O20" s="31"/>
      <c r="P20" s="32" t="s">
        <v>121</v>
      </c>
      <c r="Q20" s="31"/>
      <c r="R20" s="31"/>
      <c r="S20" s="28" t="s">
        <v>99</v>
      </c>
      <c r="T20" s="33">
        <v>0.94</v>
      </c>
      <c r="U20" s="34">
        <v>0.97</v>
      </c>
      <c r="V20" s="28" t="s">
        <v>58</v>
      </c>
      <c r="W20" s="42">
        <v>25</v>
      </c>
      <c r="X20" s="42">
        <v>16</v>
      </c>
      <c r="Y20" s="42">
        <v>24</v>
      </c>
      <c r="Z20" s="46">
        <v>1.99</v>
      </c>
      <c r="AA20" s="5">
        <v>8</v>
      </c>
      <c r="AB20" s="43">
        <f t="shared" si="0"/>
        <v>9.5999999999999992E-3</v>
      </c>
      <c r="AC20" s="35">
        <v>56</v>
      </c>
      <c r="AD20" s="36">
        <f t="shared" si="1"/>
        <v>46666.666666666672</v>
      </c>
      <c r="AE20" s="37">
        <v>3500</v>
      </c>
      <c r="AF20" s="44">
        <f t="shared" si="2"/>
        <v>7.4999999999999997E-2</v>
      </c>
      <c r="AG20" s="31" t="s">
        <v>100</v>
      </c>
      <c r="AH20" s="39">
        <v>0.41399999999999998</v>
      </c>
      <c r="AI20" s="38">
        <f t="shared" si="3"/>
        <v>0.40157999999999999</v>
      </c>
      <c r="AJ20" s="38">
        <f t="shared" si="4"/>
        <v>1.44658</v>
      </c>
      <c r="AK20" s="40">
        <v>0</v>
      </c>
      <c r="AL20" s="44">
        <f t="shared" si="15"/>
        <v>0</v>
      </c>
      <c r="AM20" s="40">
        <v>0</v>
      </c>
      <c r="AN20" s="44">
        <f t="shared" si="16"/>
        <v>0</v>
      </c>
      <c r="AO20" s="40">
        <v>5.5E-2</v>
      </c>
      <c r="AP20" s="38">
        <f t="shared" si="7"/>
        <v>0.14244999999999999</v>
      </c>
      <c r="AQ20" s="40">
        <v>0</v>
      </c>
      <c r="AR20" s="38">
        <f t="shared" si="8"/>
        <v>0</v>
      </c>
      <c r="AS20" s="41">
        <v>0</v>
      </c>
      <c r="AT20" s="40">
        <v>0</v>
      </c>
      <c r="AU20" s="38">
        <f t="shared" si="9"/>
        <v>0</v>
      </c>
      <c r="AV20" s="38">
        <f t="shared" si="10"/>
        <v>0.14244999999999999</v>
      </c>
      <c r="AW20" s="44">
        <f t="shared" si="17"/>
        <v>1.5890299999999999</v>
      </c>
      <c r="AX20" s="45">
        <f t="shared" si="12"/>
        <v>0.38647490347490349</v>
      </c>
      <c r="AY20" s="6">
        <v>2.59</v>
      </c>
      <c r="AZ20" s="5"/>
      <c r="BA20" s="38">
        <f t="shared" si="13"/>
        <v>0</v>
      </c>
      <c r="BB20" s="38">
        <f t="shared" si="14"/>
        <v>0</v>
      </c>
    </row>
    <row r="21" spans="1:54" x14ac:dyDescent="0.25">
      <c r="A21" s="30">
        <v>203</v>
      </c>
      <c r="B21" s="31"/>
      <c r="C21" s="31"/>
      <c r="D21" s="31"/>
      <c r="E21" s="28" t="s">
        <v>54</v>
      </c>
      <c r="F21" s="28" t="s">
        <v>55</v>
      </c>
      <c r="G21" s="28" t="s">
        <v>94</v>
      </c>
      <c r="H21" s="29" t="s">
        <v>56</v>
      </c>
      <c r="I21" s="31" t="s">
        <v>95</v>
      </c>
      <c r="J21" s="28" t="s">
        <v>96</v>
      </c>
      <c r="K21" s="30" t="s">
        <v>97</v>
      </c>
      <c r="L21" s="31" t="s">
        <v>57</v>
      </c>
      <c r="M21" s="31" t="s">
        <v>122</v>
      </c>
      <c r="N21" s="28" t="s">
        <v>69</v>
      </c>
      <c r="O21" s="31"/>
      <c r="P21" s="32" t="s">
        <v>123</v>
      </c>
      <c r="Q21" s="31"/>
      <c r="S21" s="28" t="s">
        <v>99</v>
      </c>
      <c r="T21" s="33">
        <v>1.08</v>
      </c>
      <c r="U21" s="34">
        <v>1.1100000000000001</v>
      </c>
      <c r="V21" s="28" t="s">
        <v>58</v>
      </c>
      <c r="W21" s="42">
        <v>25</v>
      </c>
      <c r="X21" s="42">
        <v>16</v>
      </c>
      <c r="Y21" s="42">
        <v>26</v>
      </c>
      <c r="Z21" s="46">
        <v>2.41</v>
      </c>
      <c r="AA21" s="5">
        <v>8</v>
      </c>
      <c r="AB21" s="43">
        <f t="shared" si="0"/>
        <v>1.04E-2</v>
      </c>
      <c r="AC21" s="35">
        <v>56</v>
      </c>
      <c r="AD21" s="36">
        <f t="shared" si="1"/>
        <v>43076.923076923078</v>
      </c>
      <c r="AE21" s="37">
        <v>3500</v>
      </c>
      <c r="AF21" s="44">
        <f t="shared" si="2"/>
        <v>8.1250000000000003E-2</v>
      </c>
      <c r="AG21" s="31" t="s">
        <v>100</v>
      </c>
      <c r="AH21" s="39">
        <v>0.41399999999999998</v>
      </c>
      <c r="AI21" s="38">
        <f t="shared" si="3"/>
        <v>0.45954</v>
      </c>
      <c r="AJ21" s="38">
        <f t="shared" si="4"/>
        <v>1.6507900000000002</v>
      </c>
      <c r="AK21" s="40">
        <v>0</v>
      </c>
      <c r="AL21" s="44">
        <f t="shared" si="15"/>
        <v>0</v>
      </c>
      <c r="AM21" s="40">
        <v>0</v>
      </c>
      <c r="AN21" s="44">
        <f t="shared" si="16"/>
        <v>0</v>
      </c>
      <c r="AO21" s="40">
        <v>5.5E-2</v>
      </c>
      <c r="AP21" s="38">
        <f t="shared" si="7"/>
        <v>0.16664999999999999</v>
      </c>
      <c r="AQ21" s="40">
        <v>0</v>
      </c>
      <c r="AR21" s="38">
        <f t="shared" si="8"/>
        <v>0</v>
      </c>
      <c r="AS21" s="41">
        <v>0</v>
      </c>
      <c r="AT21" s="40">
        <v>0</v>
      </c>
      <c r="AU21" s="38">
        <f t="shared" si="9"/>
        <v>0</v>
      </c>
      <c r="AV21" s="38">
        <f t="shared" si="10"/>
        <v>0.16664999999999999</v>
      </c>
      <c r="AW21" s="44">
        <f t="shared" si="17"/>
        <v>1.8174400000000002</v>
      </c>
      <c r="AX21" s="45">
        <f t="shared" si="12"/>
        <v>0.40018481848184811</v>
      </c>
      <c r="AY21" s="6">
        <v>3.03</v>
      </c>
      <c r="AZ21" s="5"/>
      <c r="BA21" s="38">
        <f t="shared" si="13"/>
        <v>0</v>
      </c>
      <c r="BB21" s="38">
        <f t="shared" si="14"/>
        <v>0</v>
      </c>
    </row>
    <row r="22" spans="1:54" x14ac:dyDescent="0.25">
      <c r="A22" s="30">
        <v>204</v>
      </c>
      <c r="B22" s="31"/>
      <c r="C22" s="31"/>
      <c r="D22" s="31"/>
      <c r="E22" s="28" t="s">
        <v>54</v>
      </c>
      <c r="F22" s="28" t="s">
        <v>55</v>
      </c>
      <c r="G22" s="28" t="s">
        <v>94</v>
      </c>
      <c r="H22" s="29" t="s">
        <v>73</v>
      </c>
      <c r="I22" s="31" t="s">
        <v>95</v>
      </c>
      <c r="J22" s="28" t="s">
        <v>96</v>
      </c>
      <c r="K22" s="30" t="s">
        <v>97</v>
      </c>
      <c r="L22" s="31" t="s">
        <v>57</v>
      </c>
      <c r="M22" s="31" t="s">
        <v>98</v>
      </c>
      <c r="N22" s="28" t="s">
        <v>71</v>
      </c>
      <c r="O22" s="31"/>
      <c r="P22" s="32" t="s">
        <v>124</v>
      </c>
      <c r="Q22" s="31"/>
      <c r="R22" s="31"/>
      <c r="S22" s="28" t="s">
        <v>99</v>
      </c>
      <c r="T22" s="33">
        <v>0.94</v>
      </c>
      <c r="U22" s="34">
        <v>0.97</v>
      </c>
      <c r="V22" s="28" t="s">
        <v>58</v>
      </c>
      <c r="W22" s="42">
        <v>25</v>
      </c>
      <c r="X22" s="42">
        <v>16</v>
      </c>
      <c r="Y22" s="42">
        <v>24</v>
      </c>
      <c r="Z22" s="46">
        <v>1.99</v>
      </c>
      <c r="AA22" s="5">
        <v>8</v>
      </c>
      <c r="AB22" s="43">
        <f t="shared" si="0"/>
        <v>9.5999999999999992E-3</v>
      </c>
      <c r="AC22" s="35">
        <v>56</v>
      </c>
      <c r="AD22" s="36">
        <f t="shared" si="1"/>
        <v>46666.666666666672</v>
      </c>
      <c r="AE22" s="37">
        <v>3500</v>
      </c>
      <c r="AF22" s="44">
        <f t="shared" si="2"/>
        <v>7.4999999999999997E-2</v>
      </c>
      <c r="AG22" s="31" t="s">
        <v>100</v>
      </c>
      <c r="AH22" s="39">
        <v>0.41399999999999998</v>
      </c>
      <c r="AI22" s="38">
        <f t="shared" si="3"/>
        <v>0.40157999999999999</v>
      </c>
      <c r="AJ22" s="38">
        <f t="shared" si="4"/>
        <v>1.44658</v>
      </c>
      <c r="AK22" s="40">
        <v>0</v>
      </c>
      <c r="AL22" s="44">
        <f t="shared" si="15"/>
        <v>0</v>
      </c>
      <c r="AM22" s="40">
        <v>0</v>
      </c>
      <c r="AN22" s="44">
        <f t="shared" si="16"/>
        <v>0</v>
      </c>
      <c r="AO22" s="40">
        <v>5.5E-2</v>
      </c>
      <c r="AP22" s="38">
        <f t="shared" si="7"/>
        <v>0.14244999999999999</v>
      </c>
      <c r="AQ22" s="40">
        <v>0</v>
      </c>
      <c r="AR22" s="38">
        <f t="shared" si="8"/>
        <v>0</v>
      </c>
      <c r="AS22" s="41">
        <v>0</v>
      </c>
      <c r="AT22" s="40">
        <v>0</v>
      </c>
      <c r="AU22" s="38">
        <f t="shared" si="9"/>
        <v>0</v>
      </c>
      <c r="AV22" s="38">
        <f t="shared" si="10"/>
        <v>0.14244999999999999</v>
      </c>
      <c r="AW22" s="44">
        <f t="shared" si="17"/>
        <v>1.5890299999999999</v>
      </c>
      <c r="AX22" s="45">
        <f t="shared" si="12"/>
        <v>0.38647490347490349</v>
      </c>
      <c r="AY22" s="6">
        <v>2.59</v>
      </c>
      <c r="AZ22" s="5"/>
      <c r="BA22" s="38">
        <f t="shared" si="13"/>
        <v>0</v>
      </c>
      <c r="BB22" s="38">
        <f t="shared" si="14"/>
        <v>0</v>
      </c>
    </row>
    <row r="23" spans="1:54" x14ac:dyDescent="0.25">
      <c r="A23" s="30">
        <v>205</v>
      </c>
      <c r="B23" s="31"/>
      <c r="C23" s="31"/>
      <c r="D23" s="31"/>
      <c r="E23" s="28" t="s">
        <v>54</v>
      </c>
      <c r="F23" s="28" t="s">
        <v>55</v>
      </c>
      <c r="G23" s="28" t="s">
        <v>94</v>
      </c>
      <c r="H23" s="29" t="s">
        <v>56</v>
      </c>
      <c r="I23" s="31" t="s">
        <v>95</v>
      </c>
      <c r="J23" s="28" t="s">
        <v>125</v>
      </c>
      <c r="K23" s="30" t="s">
        <v>97</v>
      </c>
      <c r="L23" s="31" t="s">
        <v>57</v>
      </c>
      <c r="M23" s="31" t="s">
        <v>101</v>
      </c>
      <c r="N23" s="28" t="s">
        <v>71</v>
      </c>
      <c r="O23" s="31"/>
      <c r="P23" s="32" t="s">
        <v>126</v>
      </c>
      <c r="Q23" s="31"/>
      <c r="S23" s="28" t="s">
        <v>99</v>
      </c>
      <c r="T23" s="33">
        <v>1.08</v>
      </c>
      <c r="U23" s="34">
        <v>1.1100000000000001</v>
      </c>
      <c r="V23" s="28" t="s">
        <v>58</v>
      </c>
      <c r="W23" s="42">
        <v>25</v>
      </c>
      <c r="X23" s="42">
        <v>16</v>
      </c>
      <c r="Y23" s="42">
        <v>26</v>
      </c>
      <c r="Z23" s="46">
        <v>2.41</v>
      </c>
      <c r="AA23" s="5">
        <v>8</v>
      </c>
      <c r="AB23" s="43">
        <f t="shared" si="0"/>
        <v>1.04E-2</v>
      </c>
      <c r="AC23" s="35">
        <v>56</v>
      </c>
      <c r="AD23" s="36">
        <f t="shared" si="1"/>
        <v>43076.923076923078</v>
      </c>
      <c r="AE23" s="37">
        <v>3500</v>
      </c>
      <c r="AF23" s="44">
        <f t="shared" si="2"/>
        <v>8.1250000000000003E-2</v>
      </c>
      <c r="AG23" s="31" t="s">
        <v>100</v>
      </c>
      <c r="AH23" s="39">
        <v>0.41399999999999998</v>
      </c>
      <c r="AI23" s="38">
        <f t="shared" si="3"/>
        <v>0.45954</v>
      </c>
      <c r="AJ23" s="38">
        <f t="shared" si="4"/>
        <v>1.6507900000000002</v>
      </c>
      <c r="AK23" s="40">
        <v>0</v>
      </c>
      <c r="AL23" s="44">
        <f t="shared" si="15"/>
        <v>0</v>
      </c>
      <c r="AM23" s="40">
        <v>0</v>
      </c>
      <c r="AN23" s="44">
        <f t="shared" si="16"/>
        <v>0</v>
      </c>
      <c r="AO23" s="40">
        <v>5.5E-2</v>
      </c>
      <c r="AP23" s="38">
        <f t="shared" si="7"/>
        <v>0.16664999999999999</v>
      </c>
      <c r="AQ23" s="40">
        <v>0</v>
      </c>
      <c r="AR23" s="38">
        <f t="shared" si="8"/>
        <v>0</v>
      </c>
      <c r="AS23" s="41">
        <v>0</v>
      </c>
      <c r="AT23" s="40">
        <v>0</v>
      </c>
      <c r="AU23" s="38">
        <f t="shared" si="9"/>
        <v>0</v>
      </c>
      <c r="AV23" s="38">
        <f t="shared" si="10"/>
        <v>0.16664999999999999</v>
      </c>
      <c r="AW23" s="44">
        <f t="shared" si="17"/>
        <v>1.8174400000000002</v>
      </c>
      <c r="AX23" s="45">
        <f t="shared" si="12"/>
        <v>0.40018481848184811</v>
      </c>
      <c r="AY23" s="6">
        <v>3.03</v>
      </c>
      <c r="AZ23" s="5"/>
      <c r="BA23" s="38">
        <f t="shared" si="13"/>
        <v>0</v>
      </c>
      <c r="BB23" s="38">
        <f t="shared" si="14"/>
        <v>0</v>
      </c>
    </row>
    <row r="24" spans="1:54" x14ac:dyDescent="0.25">
      <c r="A24" s="30">
        <v>206</v>
      </c>
      <c r="B24" s="31"/>
      <c r="C24" s="31"/>
      <c r="D24" s="31"/>
      <c r="E24" s="28" t="s">
        <v>54</v>
      </c>
      <c r="F24" s="28" t="s">
        <v>55</v>
      </c>
      <c r="G24" s="28" t="s">
        <v>94</v>
      </c>
      <c r="H24" s="29" t="s">
        <v>56</v>
      </c>
      <c r="I24" s="31" t="s">
        <v>95</v>
      </c>
      <c r="J24" s="28" t="s">
        <v>96</v>
      </c>
      <c r="K24" s="30" t="s">
        <v>97</v>
      </c>
      <c r="L24" s="31" t="s">
        <v>57</v>
      </c>
      <c r="M24" s="31" t="s">
        <v>98</v>
      </c>
      <c r="N24" s="28" t="s">
        <v>72</v>
      </c>
      <c r="O24" s="31"/>
      <c r="P24" s="32" t="s">
        <v>127</v>
      </c>
      <c r="Q24" s="31"/>
      <c r="R24" s="31"/>
      <c r="S24" s="28" t="s">
        <v>99</v>
      </c>
      <c r="T24" s="33">
        <v>0.94</v>
      </c>
      <c r="U24" s="34">
        <v>0.97</v>
      </c>
      <c r="V24" s="28" t="s">
        <v>58</v>
      </c>
      <c r="W24" s="42">
        <v>25</v>
      </c>
      <c r="X24" s="42">
        <v>16</v>
      </c>
      <c r="Y24" s="42">
        <v>24</v>
      </c>
      <c r="Z24" s="46">
        <v>1.99</v>
      </c>
      <c r="AA24" s="5">
        <v>8</v>
      </c>
      <c r="AB24" s="43">
        <f t="shared" si="0"/>
        <v>9.5999999999999992E-3</v>
      </c>
      <c r="AC24" s="35">
        <v>56</v>
      </c>
      <c r="AD24" s="36">
        <f t="shared" si="1"/>
        <v>46666.666666666672</v>
      </c>
      <c r="AE24" s="37">
        <v>3500</v>
      </c>
      <c r="AF24" s="44">
        <f t="shared" si="2"/>
        <v>7.4999999999999997E-2</v>
      </c>
      <c r="AG24" s="31" t="s">
        <v>100</v>
      </c>
      <c r="AH24" s="39">
        <v>0.41399999999999998</v>
      </c>
      <c r="AI24" s="38">
        <f t="shared" si="3"/>
        <v>0.40157999999999999</v>
      </c>
      <c r="AJ24" s="38">
        <f t="shared" si="4"/>
        <v>1.44658</v>
      </c>
      <c r="AK24" s="40">
        <v>0</v>
      </c>
      <c r="AL24" s="44">
        <f t="shared" si="15"/>
        <v>0</v>
      </c>
      <c r="AM24" s="40">
        <v>0</v>
      </c>
      <c r="AN24" s="44">
        <f t="shared" si="16"/>
        <v>0</v>
      </c>
      <c r="AO24" s="40">
        <v>5.5E-2</v>
      </c>
      <c r="AP24" s="38">
        <f t="shared" si="7"/>
        <v>0.14244999999999999</v>
      </c>
      <c r="AQ24" s="40">
        <v>0</v>
      </c>
      <c r="AR24" s="38">
        <f t="shared" si="8"/>
        <v>0</v>
      </c>
      <c r="AS24" s="41">
        <v>0</v>
      </c>
      <c r="AT24" s="40">
        <v>0</v>
      </c>
      <c r="AU24" s="38">
        <f t="shared" si="9"/>
        <v>0</v>
      </c>
      <c r="AV24" s="38">
        <f t="shared" si="10"/>
        <v>0.14244999999999999</v>
      </c>
      <c r="AW24" s="44">
        <f t="shared" si="17"/>
        <v>1.5890299999999999</v>
      </c>
      <c r="AX24" s="45">
        <f t="shared" si="12"/>
        <v>0.38647490347490349</v>
      </c>
      <c r="AY24" s="6">
        <v>2.59</v>
      </c>
      <c r="AZ24" s="5"/>
      <c r="BA24" s="38">
        <f t="shared" si="13"/>
        <v>0</v>
      </c>
      <c r="BB24" s="38">
        <f t="shared" si="14"/>
        <v>0</v>
      </c>
    </row>
    <row r="25" spans="1:54" x14ac:dyDescent="0.25">
      <c r="A25" s="30">
        <v>207</v>
      </c>
      <c r="B25" s="31"/>
      <c r="C25" s="31"/>
      <c r="D25" s="31"/>
      <c r="E25" s="28" t="s">
        <v>54</v>
      </c>
      <c r="F25" s="28" t="s">
        <v>55</v>
      </c>
      <c r="G25" s="28" t="s">
        <v>94</v>
      </c>
      <c r="H25" s="29" t="s">
        <v>56</v>
      </c>
      <c r="I25" s="31" t="s">
        <v>95</v>
      </c>
      <c r="J25" s="28" t="s">
        <v>96</v>
      </c>
      <c r="K25" s="30" t="s">
        <v>97</v>
      </c>
      <c r="L25" s="31" t="s">
        <v>57</v>
      </c>
      <c r="M25" s="31" t="s">
        <v>101</v>
      </c>
      <c r="N25" s="28" t="s">
        <v>72</v>
      </c>
      <c r="O25" s="31"/>
      <c r="P25" s="32" t="s">
        <v>128</v>
      </c>
      <c r="Q25" s="31"/>
      <c r="S25" s="28" t="s">
        <v>99</v>
      </c>
      <c r="T25" s="33">
        <v>1.08</v>
      </c>
      <c r="U25" s="34">
        <v>1.1100000000000001</v>
      </c>
      <c r="V25" s="28" t="s">
        <v>58</v>
      </c>
      <c r="W25" s="42">
        <v>25</v>
      </c>
      <c r="X25" s="42">
        <v>16</v>
      </c>
      <c r="Y25" s="42">
        <v>26</v>
      </c>
      <c r="Z25" s="46">
        <v>2.41</v>
      </c>
      <c r="AA25" s="5">
        <v>8</v>
      </c>
      <c r="AB25" s="43">
        <f t="shared" si="0"/>
        <v>1.04E-2</v>
      </c>
      <c r="AC25" s="35">
        <v>56</v>
      </c>
      <c r="AD25" s="36">
        <f t="shared" si="1"/>
        <v>43076.923076923078</v>
      </c>
      <c r="AE25" s="37">
        <v>3500</v>
      </c>
      <c r="AF25" s="44">
        <f t="shared" si="2"/>
        <v>8.1250000000000003E-2</v>
      </c>
      <c r="AG25" s="31" t="s">
        <v>100</v>
      </c>
      <c r="AH25" s="39">
        <v>0.41399999999999998</v>
      </c>
      <c r="AI25" s="38">
        <f t="shared" si="3"/>
        <v>0.45954</v>
      </c>
      <c r="AJ25" s="38">
        <f t="shared" si="4"/>
        <v>1.6507900000000002</v>
      </c>
      <c r="AK25" s="40">
        <v>0</v>
      </c>
      <c r="AL25" s="44">
        <f t="shared" si="15"/>
        <v>0</v>
      </c>
      <c r="AM25" s="40">
        <v>0</v>
      </c>
      <c r="AN25" s="44">
        <f t="shared" si="16"/>
        <v>0</v>
      </c>
      <c r="AO25" s="40">
        <v>5.5E-2</v>
      </c>
      <c r="AP25" s="38">
        <f t="shared" si="7"/>
        <v>0.16664999999999999</v>
      </c>
      <c r="AQ25" s="40">
        <v>0</v>
      </c>
      <c r="AR25" s="38">
        <f t="shared" si="8"/>
        <v>0</v>
      </c>
      <c r="AS25" s="41">
        <v>0</v>
      </c>
      <c r="AT25" s="40">
        <v>0</v>
      </c>
      <c r="AU25" s="38">
        <f t="shared" si="9"/>
        <v>0</v>
      </c>
      <c r="AV25" s="38">
        <f t="shared" si="10"/>
        <v>0.16664999999999999</v>
      </c>
      <c r="AW25" s="44">
        <f t="shared" si="17"/>
        <v>1.8174400000000002</v>
      </c>
      <c r="AX25" s="45">
        <f t="shared" si="12"/>
        <v>0.40018481848184811</v>
      </c>
      <c r="AY25" s="6">
        <v>3.03</v>
      </c>
      <c r="AZ25" s="5"/>
      <c r="BA25" s="38">
        <f t="shared" si="13"/>
        <v>0</v>
      </c>
      <c r="BB25" s="38">
        <f t="shared" si="14"/>
        <v>0</v>
      </c>
    </row>
    <row r="26" spans="1:54" x14ac:dyDescent="0.25">
      <c r="A26" s="30">
        <v>208</v>
      </c>
      <c r="B26" s="31"/>
      <c r="C26" s="31"/>
      <c r="D26" s="31"/>
      <c r="E26" s="28" t="s">
        <v>54</v>
      </c>
      <c r="F26" s="28" t="s">
        <v>55</v>
      </c>
      <c r="G26" s="28" t="s">
        <v>94</v>
      </c>
      <c r="H26" s="29" t="s">
        <v>56</v>
      </c>
      <c r="I26" s="31" t="s">
        <v>95</v>
      </c>
      <c r="J26" s="28" t="s">
        <v>96</v>
      </c>
      <c r="K26" s="30" t="s">
        <v>97</v>
      </c>
      <c r="L26" s="31" t="s">
        <v>57</v>
      </c>
      <c r="M26" s="31" t="s">
        <v>98</v>
      </c>
      <c r="N26" s="28" t="s">
        <v>74</v>
      </c>
      <c r="O26" s="31"/>
      <c r="P26" s="32" t="s">
        <v>129</v>
      </c>
      <c r="Q26" s="31"/>
      <c r="R26" s="31"/>
      <c r="S26" s="28" t="s">
        <v>99</v>
      </c>
      <c r="T26" s="33">
        <v>0.94</v>
      </c>
      <c r="U26" s="34">
        <v>0.97</v>
      </c>
      <c r="V26" s="28" t="s">
        <v>58</v>
      </c>
      <c r="W26" s="42">
        <v>25</v>
      </c>
      <c r="X26" s="42">
        <v>16</v>
      </c>
      <c r="Y26" s="42">
        <v>24</v>
      </c>
      <c r="Z26" s="46">
        <v>1.99</v>
      </c>
      <c r="AA26" s="5">
        <v>8</v>
      </c>
      <c r="AB26" s="43">
        <f t="shared" si="0"/>
        <v>9.5999999999999992E-3</v>
      </c>
      <c r="AC26" s="35">
        <v>56</v>
      </c>
      <c r="AD26" s="36">
        <f t="shared" si="1"/>
        <v>46666.666666666672</v>
      </c>
      <c r="AE26" s="37">
        <v>3500</v>
      </c>
      <c r="AF26" s="44">
        <f t="shared" si="2"/>
        <v>7.4999999999999997E-2</v>
      </c>
      <c r="AG26" s="31" t="s">
        <v>100</v>
      </c>
      <c r="AH26" s="39">
        <v>0.41399999999999998</v>
      </c>
      <c r="AI26" s="38">
        <f t="shared" si="3"/>
        <v>0.40157999999999999</v>
      </c>
      <c r="AJ26" s="38">
        <f t="shared" si="4"/>
        <v>1.44658</v>
      </c>
      <c r="AK26" s="40">
        <v>0</v>
      </c>
      <c r="AL26" s="44">
        <f t="shared" si="15"/>
        <v>0</v>
      </c>
      <c r="AM26" s="40">
        <v>0</v>
      </c>
      <c r="AN26" s="44">
        <f t="shared" si="16"/>
        <v>0</v>
      </c>
      <c r="AO26" s="40">
        <v>5.5E-2</v>
      </c>
      <c r="AP26" s="38">
        <f t="shared" si="7"/>
        <v>0.14244999999999999</v>
      </c>
      <c r="AQ26" s="40">
        <v>0</v>
      </c>
      <c r="AR26" s="38">
        <f t="shared" si="8"/>
        <v>0</v>
      </c>
      <c r="AS26" s="41">
        <v>0</v>
      </c>
      <c r="AT26" s="40">
        <v>0</v>
      </c>
      <c r="AU26" s="38">
        <f t="shared" si="9"/>
        <v>0</v>
      </c>
      <c r="AV26" s="38">
        <f t="shared" si="10"/>
        <v>0.14244999999999999</v>
      </c>
      <c r="AW26" s="44">
        <f t="shared" si="17"/>
        <v>1.5890299999999999</v>
      </c>
      <c r="AX26" s="45">
        <f t="shared" si="12"/>
        <v>0.38647490347490349</v>
      </c>
      <c r="AY26" s="6">
        <v>2.59</v>
      </c>
      <c r="AZ26" s="5"/>
      <c r="BA26" s="38">
        <f t="shared" si="13"/>
        <v>0</v>
      </c>
      <c r="BB26" s="38">
        <f t="shared" si="14"/>
        <v>0</v>
      </c>
    </row>
    <row r="27" spans="1:54" x14ac:dyDescent="0.25">
      <c r="A27" s="30">
        <v>209</v>
      </c>
      <c r="B27" s="31"/>
      <c r="C27" s="31"/>
      <c r="D27" s="31"/>
      <c r="E27" s="28" t="s">
        <v>54</v>
      </c>
      <c r="F27" s="28" t="s">
        <v>55</v>
      </c>
      <c r="G27" s="28" t="s">
        <v>94</v>
      </c>
      <c r="H27" s="29" t="s">
        <v>56</v>
      </c>
      <c r="I27" s="31" t="s">
        <v>95</v>
      </c>
      <c r="J27" s="28" t="s">
        <v>96</v>
      </c>
      <c r="K27" s="30" t="s">
        <v>130</v>
      </c>
      <c r="L27" s="31" t="s">
        <v>57</v>
      </c>
      <c r="M27" s="31" t="s">
        <v>101</v>
      </c>
      <c r="N27" s="28" t="s">
        <v>74</v>
      </c>
      <c r="O27" s="31"/>
      <c r="P27" s="32" t="s">
        <v>131</v>
      </c>
      <c r="Q27" s="31"/>
      <c r="S27" s="28" t="s">
        <v>99</v>
      </c>
      <c r="T27" s="33">
        <v>1.08</v>
      </c>
      <c r="U27" s="34">
        <v>1.1100000000000001</v>
      </c>
      <c r="V27" s="28" t="s">
        <v>58</v>
      </c>
      <c r="W27" s="42">
        <v>25</v>
      </c>
      <c r="X27" s="42">
        <v>16</v>
      </c>
      <c r="Y27" s="42">
        <v>26</v>
      </c>
      <c r="Z27" s="46">
        <v>2.41</v>
      </c>
      <c r="AA27" s="5">
        <v>8</v>
      </c>
      <c r="AB27" s="43">
        <f t="shared" si="0"/>
        <v>1.04E-2</v>
      </c>
      <c r="AC27" s="35">
        <v>56</v>
      </c>
      <c r="AD27" s="36">
        <f t="shared" si="1"/>
        <v>43076.923076923078</v>
      </c>
      <c r="AE27" s="37">
        <v>3500</v>
      </c>
      <c r="AF27" s="44">
        <f t="shared" si="2"/>
        <v>8.1250000000000003E-2</v>
      </c>
      <c r="AG27" s="31" t="s">
        <v>100</v>
      </c>
      <c r="AH27" s="39">
        <v>0.41399999999999998</v>
      </c>
      <c r="AI27" s="38">
        <f t="shared" si="3"/>
        <v>0.45954</v>
      </c>
      <c r="AJ27" s="38">
        <f t="shared" si="4"/>
        <v>1.6507900000000002</v>
      </c>
      <c r="AK27" s="40">
        <v>0</v>
      </c>
      <c r="AL27" s="44">
        <f t="shared" si="15"/>
        <v>0</v>
      </c>
      <c r="AM27" s="40">
        <v>0</v>
      </c>
      <c r="AN27" s="44">
        <f t="shared" si="16"/>
        <v>0</v>
      </c>
      <c r="AO27" s="40">
        <v>5.5E-2</v>
      </c>
      <c r="AP27" s="38">
        <f t="shared" si="7"/>
        <v>0.16664999999999999</v>
      </c>
      <c r="AQ27" s="40">
        <v>0</v>
      </c>
      <c r="AR27" s="38">
        <f t="shared" si="8"/>
        <v>0</v>
      </c>
      <c r="AS27" s="41">
        <v>0</v>
      </c>
      <c r="AT27" s="40">
        <v>0</v>
      </c>
      <c r="AU27" s="38">
        <f t="shared" si="9"/>
        <v>0</v>
      </c>
      <c r="AV27" s="38">
        <f t="shared" si="10"/>
        <v>0.16664999999999999</v>
      </c>
      <c r="AW27" s="44">
        <f t="shared" si="17"/>
        <v>1.8174400000000002</v>
      </c>
      <c r="AX27" s="45">
        <f t="shared" si="12"/>
        <v>0.40018481848184811</v>
      </c>
      <c r="AY27" s="6">
        <v>3.03</v>
      </c>
      <c r="AZ27" s="5"/>
      <c r="BA27" s="38">
        <f t="shared" si="13"/>
        <v>0</v>
      </c>
      <c r="BB27" s="38">
        <f t="shared" si="14"/>
        <v>0</v>
      </c>
    </row>
    <row r="28" spans="1:54" x14ac:dyDescent="0.25">
      <c r="A28" s="30">
        <v>210</v>
      </c>
      <c r="B28" s="31"/>
      <c r="C28" s="31"/>
      <c r="D28" s="31"/>
      <c r="E28" s="28" t="s">
        <v>54</v>
      </c>
      <c r="F28" s="28" t="s">
        <v>55</v>
      </c>
      <c r="G28" s="28" t="s">
        <v>94</v>
      </c>
      <c r="H28" s="29" t="s">
        <v>56</v>
      </c>
      <c r="I28" s="31" t="s">
        <v>95</v>
      </c>
      <c r="J28" s="28" t="s">
        <v>96</v>
      </c>
      <c r="K28" s="30" t="s">
        <v>132</v>
      </c>
      <c r="L28" s="31" t="s">
        <v>57</v>
      </c>
      <c r="M28" s="31" t="s">
        <v>98</v>
      </c>
      <c r="N28" s="28" t="s">
        <v>75</v>
      </c>
      <c r="O28" s="31"/>
      <c r="P28" s="32" t="s">
        <v>133</v>
      </c>
      <c r="Q28" s="31"/>
      <c r="R28" s="31"/>
      <c r="S28" s="28" t="s">
        <v>99</v>
      </c>
      <c r="T28" s="33">
        <v>0.94</v>
      </c>
      <c r="U28" s="34">
        <v>0.97</v>
      </c>
      <c r="V28" s="28" t="s">
        <v>58</v>
      </c>
      <c r="W28" s="42">
        <v>25</v>
      </c>
      <c r="X28" s="42">
        <v>16</v>
      </c>
      <c r="Y28" s="42">
        <v>24</v>
      </c>
      <c r="Z28" s="46">
        <v>1.99</v>
      </c>
      <c r="AA28" s="5">
        <v>8</v>
      </c>
      <c r="AB28" s="43">
        <f t="shared" si="0"/>
        <v>9.5999999999999992E-3</v>
      </c>
      <c r="AC28" s="35">
        <v>56</v>
      </c>
      <c r="AD28" s="36">
        <f t="shared" si="1"/>
        <v>46666.666666666672</v>
      </c>
      <c r="AE28" s="37">
        <v>3500</v>
      </c>
      <c r="AF28" s="44">
        <f t="shared" si="2"/>
        <v>7.4999999999999997E-2</v>
      </c>
      <c r="AG28" s="31" t="s">
        <v>100</v>
      </c>
      <c r="AH28" s="39">
        <v>0.41399999999999998</v>
      </c>
      <c r="AI28" s="38">
        <f t="shared" si="3"/>
        <v>0.40157999999999999</v>
      </c>
      <c r="AJ28" s="38">
        <f t="shared" si="4"/>
        <v>1.44658</v>
      </c>
      <c r="AK28" s="40">
        <v>0</v>
      </c>
      <c r="AL28" s="44">
        <f t="shared" si="15"/>
        <v>0</v>
      </c>
      <c r="AM28" s="40">
        <v>0</v>
      </c>
      <c r="AN28" s="44">
        <f t="shared" si="16"/>
        <v>0</v>
      </c>
      <c r="AO28" s="40">
        <v>5.5E-2</v>
      </c>
      <c r="AP28" s="38">
        <f t="shared" si="7"/>
        <v>0.14244999999999999</v>
      </c>
      <c r="AQ28" s="40">
        <v>0</v>
      </c>
      <c r="AR28" s="38">
        <f t="shared" si="8"/>
        <v>0</v>
      </c>
      <c r="AS28" s="41">
        <v>0</v>
      </c>
      <c r="AT28" s="40">
        <v>0</v>
      </c>
      <c r="AU28" s="38">
        <f t="shared" si="9"/>
        <v>0</v>
      </c>
      <c r="AV28" s="38">
        <f t="shared" si="10"/>
        <v>0.14244999999999999</v>
      </c>
      <c r="AW28" s="44">
        <f t="shared" si="17"/>
        <v>1.5890299999999999</v>
      </c>
      <c r="AX28" s="45">
        <f t="shared" si="12"/>
        <v>0.38647490347490349</v>
      </c>
      <c r="AY28" s="6">
        <v>2.59</v>
      </c>
      <c r="AZ28" s="5"/>
      <c r="BA28" s="38">
        <f t="shared" si="13"/>
        <v>0</v>
      </c>
      <c r="BB28" s="38">
        <f t="shared" si="14"/>
        <v>0</v>
      </c>
    </row>
    <row r="29" spans="1:54" x14ac:dyDescent="0.25">
      <c r="A29" s="30">
        <v>211</v>
      </c>
      <c r="B29" s="31"/>
      <c r="C29" s="31"/>
      <c r="D29" s="31"/>
      <c r="E29" s="28" t="s">
        <v>54</v>
      </c>
      <c r="F29" s="28" t="s">
        <v>55</v>
      </c>
      <c r="G29" s="28" t="s">
        <v>94</v>
      </c>
      <c r="H29" s="29" t="s">
        <v>56</v>
      </c>
      <c r="I29" s="31" t="s">
        <v>95</v>
      </c>
      <c r="J29" s="28" t="s">
        <v>96</v>
      </c>
      <c r="K29" s="30" t="s">
        <v>97</v>
      </c>
      <c r="L29" s="31" t="s">
        <v>57</v>
      </c>
      <c r="M29" s="31" t="s">
        <v>101</v>
      </c>
      <c r="N29" s="28" t="s">
        <v>75</v>
      </c>
      <c r="O29" s="31"/>
      <c r="P29" s="32" t="s">
        <v>134</v>
      </c>
      <c r="Q29" s="31"/>
      <c r="S29" s="28" t="s">
        <v>99</v>
      </c>
      <c r="T29" s="33">
        <v>1.08</v>
      </c>
      <c r="U29" s="34">
        <v>1.1100000000000001</v>
      </c>
      <c r="V29" s="28" t="s">
        <v>58</v>
      </c>
      <c r="W29" s="42">
        <v>25</v>
      </c>
      <c r="X29" s="42">
        <v>16</v>
      </c>
      <c r="Y29" s="42">
        <v>26</v>
      </c>
      <c r="Z29" s="46">
        <v>2.41</v>
      </c>
      <c r="AA29" s="5">
        <v>8</v>
      </c>
      <c r="AB29" s="43">
        <f t="shared" si="0"/>
        <v>1.04E-2</v>
      </c>
      <c r="AC29" s="35">
        <v>56</v>
      </c>
      <c r="AD29" s="36">
        <f t="shared" si="1"/>
        <v>43076.923076923078</v>
      </c>
      <c r="AE29" s="37">
        <v>3500</v>
      </c>
      <c r="AF29" s="44">
        <f t="shared" si="2"/>
        <v>8.1250000000000003E-2</v>
      </c>
      <c r="AG29" s="31" t="s">
        <v>100</v>
      </c>
      <c r="AH29" s="39">
        <v>0.41399999999999998</v>
      </c>
      <c r="AI29" s="38">
        <f t="shared" si="3"/>
        <v>0.45954</v>
      </c>
      <c r="AJ29" s="38">
        <f t="shared" si="4"/>
        <v>1.6507900000000002</v>
      </c>
      <c r="AK29" s="40">
        <v>0</v>
      </c>
      <c r="AL29" s="44">
        <f t="shared" si="15"/>
        <v>0</v>
      </c>
      <c r="AM29" s="40">
        <v>0</v>
      </c>
      <c r="AN29" s="44">
        <f t="shared" si="16"/>
        <v>0</v>
      </c>
      <c r="AO29" s="40">
        <v>5.5E-2</v>
      </c>
      <c r="AP29" s="38">
        <f t="shared" si="7"/>
        <v>0.16664999999999999</v>
      </c>
      <c r="AQ29" s="40">
        <v>0</v>
      </c>
      <c r="AR29" s="38">
        <f t="shared" si="8"/>
        <v>0</v>
      </c>
      <c r="AS29" s="41">
        <v>0</v>
      </c>
      <c r="AT29" s="40">
        <v>0</v>
      </c>
      <c r="AU29" s="38">
        <f t="shared" si="9"/>
        <v>0</v>
      </c>
      <c r="AV29" s="38">
        <f t="shared" si="10"/>
        <v>0.16664999999999999</v>
      </c>
      <c r="AW29" s="44">
        <f t="shared" si="17"/>
        <v>1.8174400000000002</v>
      </c>
      <c r="AX29" s="45">
        <f t="shared" si="12"/>
        <v>0.40018481848184811</v>
      </c>
      <c r="AY29" s="6">
        <v>3.03</v>
      </c>
      <c r="AZ29" s="5"/>
      <c r="BA29" s="38">
        <f t="shared" si="13"/>
        <v>0</v>
      </c>
      <c r="BB29" s="38">
        <f t="shared" si="14"/>
        <v>0</v>
      </c>
    </row>
    <row r="30" spans="1:54" x14ac:dyDescent="0.25">
      <c r="A30" s="30">
        <v>212</v>
      </c>
      <c r="B30" s="31"/>
      <c r="C30" s="31"/>
      <c r="D30" s="31"/>
      <c r="E30" s="28" t="s">
        <v>54</v>
      </c>
      <c r="F30" s="28" t="s">
        <v>55</v>
      </c>
      <c r="G30" s="28" t="s">
        <v>94</v>
      </c>
      <c r="H30" s="29" t="s">
        <v>56</v>
      </c>
      <c r="I30" s="31" t="s">
        <v>95</v>
      </c>
      <c r="J30" s="28" t="s">
        <v>96</v>
      </c>
      <c r="K30" s="30" t="s">
        <v>97</v>
      </c>
      <c r="L30" s="31" t="s">
        <v>57</v>
      </c>
      <c r="M30" s="31" t="s">
        <v>98</v>
      </c>
      <c r="N30" s="28" t="s">
        <v>76</v>
      </c>
      <c r="O30" s="31"/>
      <c r="P30" s="32" t="s">
        <v>135</v>
      </c>
      <c r="Q30" s="31"/>
      <c r="R30" s="31"/>
      <c r="S30" s="28" t="s">
        <v>99</v>
      </c>
      <c r="T30" s="33">
        <v>0.94</v>
      </c>
      <c r="U30" s="34">
        <v>0.97</v>
      </c>
      <c r="V30" s="28" t="s">
        <v>58</v>
      </c>
      <c r="W30" s="42">
        <v>25</v>
      </c>
      <c r="X30" s="42">
        <v>16</v>
      </c>
      <c r="Y30" s="42">
        <v>24</v>
      </c>
      <c r="Z30" s="46">
        <v>1.99</v>
      </c>
      <c r="AA30" s="5">
        <v>8</v>
      </c>
      <c r="AB30" s="43">
        <f t="shared" si="0"/>
        <v>9.5999999999999992E-3</v>
      </c>
      <c r="AC30" s="35">
        <v>56</v>
      </c>
      <c r="AD30" s="36">
        <f t="shared" si="1"/>
        <v>46666.666666666672</v>
      </c>
      <c r="AE30" s="37">
        <v>3500</v>
      </c>
      <c r="AF30" s="44">
        <f t="shared" si="2"/>
        <v>7.4999999999999997E-2</v>
      </c>
      <c r="AG30" s="31" t="s">
        <v>100</v>
      </c>
      <c r="AH30" s="39">
        <v>0.41399999999999998</v>
      </c>
      <c r="AI30" s="38">
        <f t="shared" si="3"/>
        <v>0.40157999999999999</v>
      </c>
      <c r="AJ30" s="38">
        <f t="shared" si="4"/>
        <v>1.44658</v>
      </c>
      <c r="AK30" s="40">
        <v>0</v>
      </c>
      <c r="AL30" s="44">
        <f t="shared" si="15"/>
        <v>0</v>
      </c>
      <c r="AM30" s="40">
        <v>0</v>
      </c>
      <c r="AN30" s="44">
        <f t="shared" si="16"/>
        <v>0</v>
      </c>
      <c r="AO30" s="40">
        <v>5.5E-2</v>
      </c>
      <c r="AP30" s="38">
        <f t="shared" si="7"/>
        <v>0.14244999999999999</v>
      </c>
      <c r="AQ30" s="40">
        <v>0</v>
      </c>
      <c r="AR30" s="38">
        <f t="shared" si="8"/>
        <v>0</v>
      </c>
      <c r="AS30" s="41">
        <v>0</v>
      </c>
      <c r="AT30" s="40">
        <v>0</v>
      </c>
      <c r="AU30" s="38">
        <f t="shared" si="9"/>
        <v>0</v>
      </c>
      <c r="AV30" s="38">
        <f t="shared" si="10"/>
        <v>0.14244999999999999</v>
      </c>
      <c r="AW30" s="44">
        <f t="shared" si="17"/>
        <v>1.5890299999999999</v>
      </c>
      <c r="AX30" s="45">
        <f t="shared" si="12"/>
        <v>0.38647490347490349</v>
      </c>
      <c r="AY30" s="6">
        <v>2.59</v>
      </c>
      <c r="AZ30" s="5"/>
      <c r="BA30" s="38">
        <f t="shared" si="13"/>
        <v>0</v>
      </c>
      <c r="BB30" s="38">
        <f t="shared" si="14"/>
        <v>0</v>
      </c>
    </row>
    <row r="31" spans="1:54" x14ac:dyDescent="0.25">
      <c r="A31" s="30">
        <v>213</v>
      </c>
      <c r="B31" s="31"/>
      <c r="C31" s="31"/>
      <c r="D31" s="31"/>
      <c r="E31" s="28" t="s">
        <v>54</v>
      </c>
      <c r="F31" s="28" t="s">
        <v>55</v>
      </c>
      <c r="G31" s="28" t="s">
        <v>94</v>
      </c>
      <c r="H31" s="29" t="s">
        <v>56</v>
      </c>
      <c r="I31" s="31" t="s">
        <v>95</v>
      </c>
      <c r="J31" s="28" t="s">
        <v>96</v>
      </c>
      <c r="K31" s="30" t="s">
        <v>97</v>
      </c>
      <c r="L31" s="31" t="s">
        <v>57</v>
      </c>
      <c r="M31" s="31" t="s">
        <v>101</v>
      </c>
      <c r="N31" s="28" t="s">
        <v>76</v>
      </c>
      <c r="O31" s="31"/>
      <c r="P31" s="32" t="s">
        <v>136</v>
      </c>
      <c r="Q31" s="31"/>
      <c r="S31" s="28" t="s">
        <v>99</v>
      </c>
      <c r="T31" s="33">
        <v>1.08</v>
      </c>
      <c r="U31" s="34">
        <v>1.1100000000000001</v>
      </c>
      <c r="V31" s="28" t="s">
        <v>58</v>
      </c>
      <c r="W31" s="42">
        <v>25</v>
      </c>
      <c r="X31" s="42">
        <v>16</v>
      </c>
      <c r="Y31" s="42">
        <v>26</v>
      </c>
      <c r="Z31" s="46">
        <v>2.41</v>
      </c>
      <c r="AA31" s="5">
        <v>8</v>
      </c>
      <c r="AB31" s="43">
        <f t="shared" si="0"/>
        <v>1.04E-2</v>
      </c>
      <c r="AC31" s="35">
        <v>56</v>
      </c>
      <c r="AD31" s="36">
        <f t="shared" si="1"/>
        <v>43076.923076923078</v>
      </c>
      <c r="AE31" s="37">
        <v>3500</v>
      </c>
      <c r="AF31" s="44">
        <f t="shared" si="2"/>
        <v>8.1250000000000003E-2</v>
      </c>
      <c r="AG31" s="31" t="s">
        <v>100</v>
      </c>
      <c r="AH31" s="39">
        <v>0.41399999999999998</v>
      </c>
      <c r="AI31" s="38">
        <f t="shared" si="3"/>
        <v>0.45954</v>
      </c>
      <c r="AJ31" s="38">
        <f t="shared" si="4"/>
        <v>1.6507900000000002</v>
      </c>
      <c r="AK31" s="40">
        <v>0</v>
      </c>
      <c r="AL31" s="44">
        <f t="shared" si="15"/>
        <v>0</v>
      </c>
      <c r="AM31" s="40">
        <v>0</v>
      </c>
      <c r="AN31" s="44">
        <f t="shared" si="16"/>
        <v>0</v>
      </c>
      <c r="AO31" s="40">
        <v>5.5E-2</v>
      </c>
      <c r="AP31" s="38">
        <f t="shared" si="7"/>
        <v>0.16664999999999999</v>
      </c>
      <c r="AQ31" s="40">
        <v>0</v>
      </c>
      <c r="AR31" s="38">
        <f t="shared" si="8"/>
        <v>0</v>
      </c>
      <c r="AS31" s="41">
        <v>0</v>
      </c>
      <c r="AT31" s="40">
        <v>0</v>
      </c>
      <c r="AU31" s="38">
        <f t="shared" si="9"/>
        <v>0</v>
      </c>
      <c r="AV31" s="38">
        <f t="shared" si="10"/>
        <v>0.16664999999999999</v>
      </c>
      <c r="AW31" s="44">
        <f t="shared" si="17"/>
        <v>1.8174400000000002</v>
      </c>
      <c r="AX31" s="45">
        <f t="shared" si="12"/>
        <v>0.40018481848184811</v>
      </c>
      <c r="AY31" s="6">
        <v>3.03</v>
      </c>
      <c r="AZ31" s="5"/>
      <c r="BA31" s="38">
        <f t="shared" si="13"/>
        <v>0</v>
      </c>
      <c r="BB31" s="38">
        <f t="shared" si="14"/>
        <v>0</v>
      </c>
    </row>
    <row r="32" spans="1:54" x14ac:dyDescent="0.25">
      <c r="A32" s="30">
        <v>214</v>
      </c>
      <c r="B32" s="31"/>
      <c r="C32" s="31"/>
      <c r="D32" s="31"/>
      <c r="E32" s="28" t="s">
        <v>54</v>
      </c>
      <c r="F32" s="28" t="s">
        <v>55</v>
      </c>
      <c r="G32" s="28" t="s">
        <v>94</v>
      </c>
      <c r="H32" s="29" t="s">
        <v>56</v>
      </c>
      <c r="I32" s="31" t="s">
        <v>95</v>
      </c>
      <c r="J32" s="28" t="s">
        <v>96</v>
      </c>
      <c r="K32" s="30" t="s">
        <v>97</v>
      </c>
      <c r="L32" s="31" t="s">
        <v>57</v>
      </c>
      <c r="M32" s="31" t="s">
        <v>98</v>
      </c>
      <c r="N32" s="28" t="s">
        <v>77</v>
      </c>
      <c r="O32" s="31"/>
      <c r="P32" s="32" t="s">
        <v>137</v>
      </c>
      <c r="Q32" s="31"/>
      <c r="R32" s="31"/>
      <c r="S32" s="28" t="s">
        <v>99</v>
      </c>
      <c r="T32" s="33">
        <v>0.94</v>
      </c>
      <c r="U32" s="34">
        <v>0.97</v>
      </c>
      <c r="V32" s="28" t="s">
        <v>58</v>
      </c>
      <c r="W32" s="42">
        <v>25</v>
      </c>
      <c r="X32" s="42">
        <v>16</v>
      </c>
      <c r="Y32" s="42">
        <v>24</v>
      </c>
      <c r="Z32" s="46">
        <v>1.99</v>
      </c>
      <c r="AA32" s="5">
        <v>8</v>
      </c>
      <c r="AB32" s="43">
        <f t="shared" si="0"/>
        <v>9.5999999999999992E-3</v>
      </c>
      <c r="AC32" s="35">
        <v>56</v>
      </c>
      <c r="AD32" s="36">
        <f t="shared" si="1"/>
        <v>46666.666666666672</v>
      </c>
      <c r="AE32" s="37">
        <v>3500</v>
      </c>
      <c r="AF32" s="44">
        <f t="shared" si="2"/>
        <v>7.4999999999999997E-2</v>
      </c>
      <c r="AG32" s="31" t="s">
        <v>100</v>
      </c>
      <c r="AH32" s="39">
        <v>0.41399999999999998</v>
      </c>
      <c r="AI32" s="38">
        <f t="shared" si="3"/>
        <v>0.40157999999999999</v>
      </c>
      <c r="AJ32" s="38">
        <f t="shared" si="4"/>
        <v>1.44658</v>
      </c>
      <c r="AK32" s="40">
        <v>0</v>
      </c>
      <c r="AL32" s="44">
        <f t="shared" si="15"/>
        <v>0</v>
      </c>
      <c r="AM32" s="40">
        <v>0</v>
      </c>
      <c r="AN32" s="44">
        <f t="shared" si="16"/>
        <v>0</v>
      </c>
      <c r="AO32" s="40">
        <v>5.5E-2</v>
      </c>
      <c r="AP32" s="38">
        <f t="shared" si="7"/>
        <v>0.14244999999999999</v>
      </c>
      <c r="AQ32" s="40">
        <v>0</v>
      </c>
      <c r="AR32" s="38">
        <f t="shared" si="8"/>
        <v>0</v>
      </c>
      <c r="AS32" s="41">
        <v>0</v>
      </c>
      <c r="AT32" s="40">
        <v>0</v>
      </c>
      <c r="AU32" s="38">
        <f t="shared" si="9"/>
        <v>0</v>
      </c>
      <c r="AV32" s="38">
        <f t="shared" si="10"/>
        <v>0.14244999999999999</v>
      </c>
      <c r="AW32" s="44">
        <f t="shared" si="17"/>
        <v>1.5890299999999999</v>
      </c>
      <c r="AX32" s="45">
        <f t="shared" si="12"/>
        <v>0.38647490347490349</v>
      </c>
      <c r="AY32" s="6">
        <v>2.59</v>
      </c>
      <c r="AZ32" s="5"/>
      <c r="BA32" s="38">
        <f t="shared" si="13"/>
        <v>0</v>
      </c>
      <c r="BB32" s="38">
        <f t="shared" si="14"/>
        <v>0</v>
      </c>
    </row>
    <row r="33" spans="1:54" x14ac:dyDescent="0.25">
      <c r="A33" s="30">
        <v>215</v>
      </c>
      <c r="B33" s="31"/>
      <c r="C33" s="31"/>
      <c r="D33" s="31"/>
      <c r="E33" s="28" t="s">
        <v>54</v>
      </c>
      <c r="F33" s="28" t="s">
        <v>55</v>
      </c>
      <c r="G33" s="28" t="s">
        <v>94</v>
      </c>
      <c r="H33" s="29" t="s">
        <v>56</v>
      </c>
      <c r="I33" s="31" t="s">
        <v>95</v>
      </c>
      <c r="J33" s="28" t="s">
        <v>96</v>
      </c>
      <c r="K33" s="30" t="s">
        <v>97</v>
      </c>
      <c r="L33" s="31" t="s">
        <v>57</v>
      </c>
      <c r="M33" s="31" t="s">
        <v>101</v>
      </c>
      <c r="N33" s="28" t="s">
        <v>77</v>
      </c>
      <c r="O33" s="31"/>
      <c r="P33" s="32" t="s">
        <v>138</v>
      </c>
      <c r="Q33" s="31"/>
      <c r="S33" s="28" t="s">
        <v>99</v>
      </c>
      <c r="T33" s="33">
        <v>1.08</v>
      </c>
      <c r="U33" s="34">
        <v>1.1100000000000001</v>
      </c>
      <c r="V33" s="28" t="s">
        <v>58</v>
      </c>
      <c r="W33" s="42">
        <v>25</v>
      </c>
      <c r="X33" s="42">
        <v>16</v>
      </c>
      <c r="Y33" s="42">
        <v>26</v>
      </c>
      <c r="Z33" s="46">
        <v>2.41</v>
      </c>
      <c r="AA33" s="5">
        <v>8</v>
      </c>
      <c r="AB33" s="43">
        <f t="shared" si="0"/>
        <v>1.04E-2</v>
      </c>
      <c r="AC33" s="35">
        <v>56</v>
      </c>
      <c r="AD33" s="36">
        <f t="shared" si="1"/>
        <v>43076.923076923078</v>
      </c>
      <c r="AE33" s="37">
        <v>3500</v>
      </c>
      <c r="AF33" s="44">
        <f t="shared" si="2"/>
        <v>8.1250000000000003E-2</v>
      </c>
      <c r="AG33" s="31" t="s">
        <v>100</v>
      </c>
      <c r="AH33" s="39">
        <v>0.41399999999999998</v>
      </c>
      <c r="AI33" s="38">
        <f t="shared" si="3"/>
        <v>0.45954</v>
      </c>
      <c r="AJ33" s="38">
        <f t="shared" si="4"/>
        <v>1.6507900000000002</v>
      </c>
      <c r="AK33" s="40">
        <v>0</v>
      </c>
      <c r="AL33" s="44">
        <f t="shared" si="15"/>
        <v>0</v>
      </c>
      <c r="AM33" s="40">
        <v>0</v>
      </c>
      <c r="AN33" s="44">
        <f t="shared" si="16"/>
        <v>0</v>
      </c>
      <c r="AO33" s="40">
        <v>5.5E-2</v>
      </c>
      <c r="AP33" s="38">
        <f t="shared" si="7"/>
        <v>0.16664999999999999</v>
      </c>
      <c r="AQ33" s="40">
        <v>0</v>
      </c>
      <c r="AR33" s="38">
        <f t="shared" si="8"/>
        <v>0</v>
      </c>
      <c r="AS33" s="41">
        <v>0</v>
      </c>
      <c r="AT33" s="40">
        <v>0</v>
      </c>
      <c r="AU33" s="38">
        <f t="shared" si="9"/>
        <v>0</v>
      </c>
      <c r="AV33" s="38">
        <f t="shared" si="10"/>
        <v>0.16664999999999999</v>
      </c>
      <c r="AW33" s="44">
        <f t="shared" si="17"/>
        <v>1.8174400000000002</v>
      </c>
      <c r="AX33" s="45">
        <f t="shared" si="12"/>
        <v>0.40018481848184811</v>
      </c>
      <c r="AY33" s="6">
        <v>3.03</v>
      </c>
      <c r="AZ33" s="5"/>
      <c r="BA33" s="38">
        <f t="shared" si="13"/>
        <v>0</v>
      </c>
      <c r="BB33" s="38">
        <f t="shared" si="14"/>
        <v>0</v>
      </c>
    </row>
    <row r="34" spans="1:54" x14ac:dyDescent="0.25">
      <c r="A34" s="30">
        <v>216</v>
      </c>
      <c r="B34" s="31"/>
      <c r="C34" s="31"/>
      <c r="D34" s="31"/>
      <c r="E34" s="28" t="s">
        <v>54</v>
      </c>
      <c r="F34" s="28" t="s">
        <v>55</v>
      </c>
      <c r="G34" s="28" t="s">
        <v>94</v>
      </c>
      <c r="H34" s="29" t="s">
        <v>56</v>
      </c>
      <c r="I34" s="31" t="s">
        <v>95</v>
      </c>
      <c r="J34" s="28" t="s">
        <v>96</v>
      </c>
      <c r="K34" s="30" t="s">
        <v>97</v>
      </c>
      <c r="L34" s="31" t="s">
        <v>57</v>
      </c>
      <c r="M34" s="31" t="s">
        <v>98</v>
      </c>
      <c r="N34" s="28" t="s">
        <v>78</v>
      </c>
      <c r="O34" s="31"/>
      <c r="P34" s="32" t="s">
        <v>139</v>
      </c>
      <c r="Q34" s="31"/>
      <c r="R34" s="31"/>
      <c r="S34" s="28" t="s">
        <v>99</v>
      </c>
      <c r="T34" s="33">
        <v>0.94</v>
      </c>
      <c r="U34" s="34">
        <v>0.97</v>
      </c>
      <c r="V34" s="28" t="s">
        <v>58</v>
      </c>
      <c r="W34" s="42">
        <v>25</v>
      </c>
      <c r="X34" s="42">
        <v>16</v>
      </c>
      <c r="Y34" s="42">
        <v>24</v>
      </c>
      <c r="Z34" s="46">
        <v>1.99</v>
      </c>
      <c r="AA34" s="5">
        <v>8</v>
      </c>
      <c r="AB34" s="43">
        <f t="shared" si="0"/>
        <v>9.5999999999999992E-3</v>
      </c>
      <c r="AC34" s="35">
        <v>56</v>
      </c>
      <c r="AD34" s="36">
        <f t="shared" si="1"/>
        <v>46666.666666666672</v>
      </c>
      <c r="AE34" s="37">
        <v>3500</v>
      </c>
      <c r="AF34" s="44">
        <f t="shared" si="2"/>
        <v>7.4999999999999997E-2</v>
      </c>
      <c r="AG34" s="31" t="s">
        <v>100</v>
      </c>
      <c r="AH34" s="39">
        <v>0.41399999999999998</v>
      </c>
      <c r="AI34" s="38">
        <f t="shared" si="3"/>
        <v>0.40157999999999999</v>
      </c>
      <c r="AJ34" s="38">
        <f t="shared" si="4"/>
        <v>1.44658</v>
      </c>
      <c r="AK34" s="40">
        <v>0</v>
      </c>
      <c r="AL34" s="44">
        <f t="shared" si="15"/>
        <v>0</v>
      </c>
      <c r="AM34" s="40">
        <v>0</v>
      </c>
      <c r="AN34" s="44">
        <f t="shared" si="16"/>
        <v>0</v>
      </c>
      <c r="AO34" s="40">
        <v>5.5E-2</v>
      </c>
      <c r="AP34" s="38">
        <f t="shared" si="7"/>
        <v>0.14244999999999999</v>
      </c>
      <c r="AQ34" s="40">
        <v>0</v>
      </c>
      <c r="AR34" s="38">
        <f t="shared" si="8"/>
        <v>0</v>
      </c>
      <c r="AS34" s="41">
        <v>0</v>
      </c>
      <c r="AT34" s="40">
        <v>0</v>
      </c>
      <c r="AU34" s="38">
        <f t="shared" si="9"/>
        <v>0</v>
      </c>
      <c r="AV34" s="38">
        <f t="shared" si="10"/>
        <v>0.14244999999999999</v>
      </c>
      <c r="AW34" s="44">
        <f t="shared" si="17"/>
        <v>1.5890299999999999</v>
      </c>
      <c r="AX34" s="45">
        <f t="shared" si="12"/>
        <v>0.38647490347490349</v>
      </c>
      <c r="AY34" s="6">
        <v>2.59</v>
      </c>
      <c r="AZ34" s="5"/>
      <c r="BA34" s="38">
        <f t="shared" si="13"/>
        <v>0</v>
      </c>
      <c r="BB34" s="38">
        <f t="shared" si="14"/>
        <v>0</v>
      </c>
    </row>
    <row r="35" spans="1:54" x14ac:dyDescent="0.25">
      <c r="A35" s="30">
        <v>217</v>
      </c>
      <c r="B35" s="31"/>
      <c r="C35" s="31"/>
      <c r="D35" s="31"/>
      <c r="E35" s="28" t="s">
        <v>54</v>
      </c>
      <c r="F35" s="28" t="s">
        <v>55</v>
      </c>
      <c r="G35" s="28" t="s">
        <v>94</v>
      </c>
      <c r="H35" s="29" t="s">
        <v>56</v>
      </c>
      <c r="I35" s="31" t="s">
        <v>140</v>
      </c>
      <c r="J35" s="28" t="s">
        <v>96</v>
      </c>
      <c r="K35" s="30" t="s">
        <v>97</v>
      </c>
      <c r="L35" s="31" t="s">
        <v>57</v>
      </c>
      <c r="M35" s="31" t="s">
        <v>101</v>
      </c>
      <c r="N35" s="28" t="s">
        <v>78</v>
      </c>
      <c r="O35" s="31"/>
      <c r="P35" s="32" t="s">
        <v>141</v>
      </c>
      <c r="Q35" s="31"/>
      <c r="S35" s="28" t="s">
        <v>99</v>
      </c>
      <c r="T35" s="33">
        <v>1.08</v>
      </c>
      <c r="U35" s="34">
        <v>1.1100000000000001</v>
      </c>
      <c r="V35" s="28" t="s">
        <v>58</v>
      </c>
      <c r="W35" s="42">
        <v>25</v>
      </c>
      <c r="X35" s="42">
        <v>16</v>
      </c>
      <c r="Y35" s="42">
        <v>26</v>
      </c>
      <c r="Z35" s="46">
        <v>2.41</v>
      </c>
      <c r="AA35" s="5">
        <v>8</v>
      </c>
      <c r="AB35" s="43">
        <f t="shared" si="0"/>
        <v>1.04E-2</v>
      </c>
      <c r="AC35" s="35">
        <v>56</v>
      </c>
      <c r="AD35" s="36">
        <f t="shared" si="1"/>
        <v>43076.923076923078</v>
      </c>
      <c r="AE35" s="37">
        <v>3500</v>
      </c>
      <c r="AF35" s="44">
        <f t="shared" si="2"/>
        <v>8.1250000000000003E-2</v>
      </c>
      <c r="AG35" s="31" t="s">
        <v>100</v>
      </c>
      <c r="AH35" s="39">
        <v>0.41399999999999998</v>
      </c>
      <c r="AI35" s="38">
        <f t="shared" si="3"/>
        <v>0.45954</v>
      </c>
      <c r="AJ35" s="38">
        <f t="shared" si="4"/>
        <v>1.6507900000000002</v>
      </c>
      <c r="AK35" s="40">
        <v>0</v>
      </c>
      <c r="AL35" s="44">
        <f t="shared" si="15"/>
        <v>0</v>
      </c>
      <c r="AM35" s="40">
        <v>0</v>
      </c>
      <c r="AN35" s="44">
        <f t="shared" si="16"/>
        <v>0</v>
      </c>
      <c r="AO35" s="40">
        <v>5.5E-2</v>
      </c>
      <c r="AP35" s="38">
        <f t="shared" si="7"/>
        <v>0.16664999999999999</v>
      </c>
      <c r="AQ35" s="40">
        <v>0</v>
      </c>
      <c r="AR35" s="38">
        <f t="shared" si="8"/>
        <v>0</v>
      </c>
      <c r="AS35" s="41">
        <v>0</v>
      </c>
      <c r="AT35" s="40">
        <v>0</v>
      </c>
      <c r="AU35" s="38">
        <f t="shared" si="9"/>
        <v>0</v>
      </c>
      <c r="AV35" s="38">
        <f t="shared" si="10"/>
        <v>0.16664999999999999</v>
      </c>
      <c r="AW35" s="44">
        <f t="shared" si="17"/>
        <v>1.8174400000000002</v>
      </c>
      <c r="AX35" s="45">
        <f t="shared" si="12"/>
        <v>0.40018481848184811</v>
      </c>
      <c r="AY35" s="6">
        <v>3.03</v>
      </c>
      <c r="AZ35" s="5"/>
      <c r="BA35" s="38">
        <f t="shared" si="13"/>
        <v>0</v>
      </c>
      <c r="BB35" s="38">
        <f t="shared" si="14"/>
        <v>0</v>
      </c>
    </row>
    <row r="36" spans="1:54" x14ac:dyDescent="0.25">
      <c r="A36" s="30">
        <v>218</v>
      </c>
      <c r="B36" s="31"/>
      <c r="C36" s="31"/>
      <c r="D36" s="31"/>
      <c r="E36" s="28" t="s">
        <v>54</v>
      </c>
      <c r="F36" s="28" t="s">
        <v>55</v>
      </c>
      <c r="G36" s="28" t="s">
        <v>94</v>
      </c>
      <c r="H36" s="29" t="s">
        <v>56</v>
      </c>
      <c r="I36" s="31" t="s">
        <v>95</v>
      </c>
      <c r="J36" s="28" t="s">
        <v>96</v>
      </c>
      <c r="K36" s="30" t="s">
        <v>97</v>
      </c>
      <c r="L36" s="31" t="s">
        <v>57</v>
      </c>
      <c r="M36" s="31" t="s">
        <v>98</v>
      </c>
      <c r="N36" s="28" t="s">
        <v>79</v>
      </c>
      <c r="O36" s="31"/>
      <c r="P36" s="32" t="s">
        <v>142</v>
      </c>
      <c r="Q36" s="31"/>
      <c r="R36" s="31"/>
      <c r="S36" s="28" t="s">
        <v>99</v>
      </c>
      <c r="T36" s="33">
        <v>0.94</v>
      </c>
      <c r="U36" s="34">
        <v>0.97</v>
      </c>
      <c r="V36" s="28" t="s">
        <v>58</v>
      </c>
      <c r="W36" s="42">
        <v>25</v>
      </c>
      <c r="X36" s="42">
        <v>16</v>
      </c>
      <c r="Y36" s="42">
        <v>24</v>
      </c>
      <c r="Z36" s="46">
        <v>1.99</v>
      </c>
      <c r="AA36" s="5">
        <v>8</v>
      </c>
      <c r="AB36" s="43">
        <f t="shared" si="0"/>
        <v>9.5999999999999992E-3</v>
      </c>
      <c r="AC36" s="35">
        <v>56</v>
      </c>
      <c r="AD36" s="36">
        <f t="shared" si="1"/>
        <v>46666.666666666672</v>
      </c>
      <c r="AE36" s="37">
        <v>3500</v>
      </c>
      <c r="AF36" s="44">
        <f t="shared" si="2"/>
        <v>7.4999999999999997E-2</v>
      </c>
      <c r="AG36" s="31" t="s">
        <v>100</v>
      </c>
      <c r="AH36" s="39">
        <v>0.41399999999999998</v>
      </c>
      <c r="AI36" s="38">
        <f t="shared" si="3"/>
        <v>0.40157999999999999</v>
      </c>
      <c r="AJ36" s="38">
        <f t="shared" si="4"/>
        <v>1.44658</v>
      </c>
      <c r="AK36" s="40">
        <v>0</v>
      </c>
      <c r="AL36" s="44">
        <f t="shared" si="15"/>
        <v>0</v>
      </c>
      <c r="AM36" s="40">
        <v>0</v>
      </c>
      <c r="AN36" s="44">
        <f t="shared" si="16"/>
        <v>0</v>
      </c>
      <c r="AO36" s="40">
        <v>5.5E-2</v>
      </c>
      <c r="AP36" s="38">
        <f t="shared" si="7"/>
        <v>0.14244999999999999</v>
      </c>
      <c r="AQ36" s="40">
        <v>0</v>
      </c>
      <c r="AR36" s="38">
        <f t="shared" si="8"/>
        <v>0</v>
      </c>
      <c r="AS36" s="41">
        <v>0</v>
      </c>
      <c r="AT36" s="40">
        <v>0</v>
      </c>
      <c r="AU36" s="38">
        <f t="shared" si="9"/>
        <v>0</v>
      </c>
      <c r="AV36" s="38">
        <f t="shared" si="10"/>
        <v>0.14244999999999999</v>
      </c>
      <c r="AW36" s="44">
        <f t="shared" si="17"/>
        <v>1.5890299999999999</v>
      </c>
      <c r="AX36" s="45">
        <f t="shared" si="12"/>
        <v>0.38647490347490349</v>
      </c>
      <c r="AY36" s="6">
        <v>2.59</v>
      </c>
      <c r="AZ36" s="5"/>
      <c r="BA36" s="38">
        <f t="shared" si="13"/>
        <v>0</v>
      </c>
      <c r="BB36" s="38">
        <f t="shared" si="14"/>
        <v>0</v>
      </c>
    </row>
    <row r="37" spans="1:54" x14ac:dyDescent="0.25">
      <c r="A37" s="30">
        <v>219</v>
      </c>
      <c r="B37" s="31"/>
      <c r="C37" s="31"/>
      <c r="D37" s="31"/>
      <c r="E37" s="28" t="s">
        <v>54</v>
      </c>
      <c r="F37" s="28" t="s">
        <v>55</v>
      </c>
      <c r="G37" s="28" t="s">
        <v>94</v>
      </c>
      <c r="H37" s="29" t="s">
        <v>56</v>
      </c>
      <c r="I37" s="31" t="s">
        <v>95</v>
      </c>
      <c r="J37" s="28" t="s">
        <v>96</v>
      </c>
      <c r="K37" s="30" t="s">
        <v>97</v>
      </c>
      <c r="L37" s="31" t="s">
        <v>57</v>
      </c>
      <c r="M37" s="31" t="s">
        <v>101</v>
      </c>
      <c r="N37" s="28" t="s">
        <v>79</v>
      </c>
      <c r="O37" s="31"/>
      <c r="P37" s="32" t="s">
        <v>143</v>
      </c>
      <c r="Q37" s="31"/>
      <c r="S37" s="28" t="s">
        <v>99</v>
      </c>
      <c r="T37" s="33">
        <v>1.08</v>
      </c>
      <c r="U37" s="34">
        <v>1.1100000000000001</v>
      </c>
      <c r="V37" s="28" t="s">
        <v>58</v>
      </c>
      <c r="W37" s="42">
        <v>25</v>
      </c>
      <c r="X37" s="42">
        <v>16</v>
      </c>
      <c r="Y37" s="42">
        <v>26</v>
      </c>
      <c r="Z37" s="46">
        <v>2.41</v>
      </c>
      <c r="AA37" s="5">
        <v>8</v>
      </c>
      <c r="AB37" s="43">
        <f t="shared" si="0"/>
        <v>1.04E-2</v>
      </c>
      <c r="AC37" s="35">
        <v>56</v>
      </c>
      <c r="AD37" s="36">
        <f t="shared" si="1"/>
        <v>43076.923076923078</v>
      </c>
      <c r="AE37" s="37">
        <v>3500</v>
      </c>
      <c r="AF37" s="44">
        <f t="shared" si="2"/>
        <v>8.1250000000000003E-2</v>
      </c>
      <c r="AG37" s="31" t="s">
        <v>100</v>
      </c>
      <c r="AH37" s="39">
        <v>0.41399999999999998</v>
      </c>
      <c r="AI37" s="38">
        <f t="shared" si="3"/>
        <v>0.45954</v>
      </c>
      <c r="AJ37" s="38">
        <f t="shared" si="4"/>
        <v>1.6507900000000002</v>
      </c>
      <c r="AK37" s="40">
        <v>0</v>
      </c>
      <c r="AL37" s="44">
        <f t="shared" si="15"/>
        <v>0</v>
      </c>
      <c r="AM37" s="40">
        <v>0</v>
      </c>
      <c r="AN37" s="44">
        <f t="shared" si="16"/>
        <v>0</v>
      </c>
      <c r="AO37" s="40">
        <v>5.5E-2</v>
      </c>
      <c r="AP37" s="38">
        <f t="shared" si="7"/>
        <v>0.16664999999999999</v>
      </c>
      <c r="AQ37" s="40">
        <v>0</v>
      </c>
      <c r="AR37" s="38">
        <f t="shared" si="8"/>
        <v>0</v>
      </c>
      <c r="AS37" s="41">
        <v>0</v>
      </c>
      <c r="AT37" s="40">
        <v>0</v>
      </c>
      <c r="AU37" s="38">
        <f t="shared" si="9"/>
        <v>0</v>
      </c>
      <c r="AV37" s="38">
        <f t="shared" si="10"/>
        <v>0.16664999999999999</v>
      </c>
      <c r="AW37" s="44">
        <f t="shared" si="17"/>
        <v>1.8174400000000002</v>
      </c>
      <c r="AX37" s="45">
        <f t="shared" si="12"/>
        <v>0.40018481848184811</v>
      </c>
      <c r="AY37" s="6">
        <v>3.03</v>
      </c>
      <c r="AZ37" s="5"/>
      <c r="BA37" s="38">
        <f t="shared" si="13"/>
        <v>0</v>
      </c>
      <c r="BB37" s="38">
        <f t="shared" si="14"/>
        <v>0</v>
      </c>
    </row>
    <row r="38" spans="1:54" x14ac:dyDescent="0.25">
      <c r="A38" s="30">
        <v>220</v>
      </c>
      <c r="B38" s="31"/>
      <c r="C38" s="31"/>
      <c r="D38" s="31"/>
      <c r="E38" s="28" t="s">
        <v>54</v>
      </c>
      <c r="F38" s="28" t="s">
        <v>55</v>
      </c>
      <c r="G38" s="28" t="s">
        <v>94</v>
      </c>
      <c r="H38" s="29" t="s">
        <v>56</v>
      </c>
      <c r="I38" s="31" t="s">
        <v>144</v>
      </c>
      <c r="J38" s="28" t="s">
        <v>96</v>
      </c>
      <c r="K38" s="30" t="s">
        <v>97</v>
      </c>
      <c r="L38" s="31" t="s">
        <v>145</v>
      </c>
      <c r="M38" s="31" t="s">
        <v>98</v>
      </c>
      <c r="N38" s="28" t="s">
        <v>80</v>
      </c>
      <c r="O38" s="31"/>
      <c r="P38" s="32" t="s">
        <v>146</v>
      </c>
      <c r="Q38" s="31"/>
      <c r="R38" s="31"/>
      <c r="S38" s="28" t="s">
        <v>99</v>
      </c>
      <c r="T38" s="33">
        <v>0.94</v>
      </c>
      <c r="U38" s="34">
        <v>0.97</v>
      </c>
      <c r="V38" s="28" t="s">
        <v>58</v>
      </c>
      <c r="W38" s="42">
        <v>25</v>
      </c>
      <c r="X38" s="42">
        <v>16</v>
      </c>
      <c r="Y38" s="42">
        <v>24</v>
      </c>
      <c r="Z38" s="46">
        <v>1.99</v>
      </c>
      <c r="AA38" s="5">
        <v>8</v>
      </c>
      <c r="AB38" s="43">
        <f t="shared" si="0"/>
        <v>9.5999999999999992E-3</v>
      </c>
      <c r="AC38" s="35">
        <v>56</v>
      </c>
      <c r="AD38" s="36">
        <f t="shared" si="1"/>
        <v>46666.666666666672</v>
      </c>
      <c r="AE38" s="37">
        <v>3500</v>
      </c>
      <c r="AF38" s="44">
        <f t="shared" si="2"/>
        <v>7.4999999999999997E-2</v>
      </c>
      <c r="AG38" s="31" t="s">
        <v>100</v>
      </c>
      <c r="AH38" s="39">
        <v>0.41399999999999998</v>
      </c>
      <c r="AI38" s="38">
        <f t="shared" si="3"/>
        <v>0.40157999999999999</v>
      </c>
      <c r="AJ38" s="38">
        <f t="shared" si="4"/>
        <v>1.44658</v>
      </c>
      <c r="AK38" s="40">
        <v>0</v>
      </c>
      <c r="AL38" s="44">
        <f t="shared" si="15"/>
        <v>0</v>
      </c>
      <c r="AM38" s="40">
        <v>0</v>
      </c>
      <c r="AN38" s="44">
        <f t="shared" si="16"/>
        <v>0</v>
      </c>
      <c r="AO38" s="40">
        <v>5.5E-2</v>
      </c>
      <c r="AP38" s="38">
        <f t="shared" si="7"/>
        <v>0.14244999999999999</v>
      </c>
      <c r="AQ38" s="40">
        <v>0</v>
      </c>
      <c r="AR38" s="38">
        <f t="shared" si="8"/>
        <v>0</v>
      </c>
      <c r="AS38" s="41">
        <v>0</v>
      </c>
      <c r="AT38" s="40">
        <v>0</v>
      </c>
      <c r="AU38" s="38">
        <f t="shared" si="9"/>
        <v>0</v>
      </c>
      <c r="AV38" s="38">
        <f t="shared" si="10"/>
        <v>0.14244999999999999</v>
      </c>
      <c r="AW38" s="44">
        <f t="shared" si="17"/>
        <v>1.5890299999999999</v>
      </c>
      <c r="AX38" s="45">
        <f t="shared" si="12"/>
        <v>0.38647490347490349</v>
      </c>
      <c r="AY38" s="6">
        <v>2.59</v>
      </c>
      <c r="AZ38" s="5"/>
      <c r="BA38" s="38">
        <f t="shared" si="13"/>
        <v>0</v>
      </c>
      <c r="BB38" s="38">
        <f t="shared" si="14"/>
        <v>0</v>
      </c>
    </row>
    <row r="39" spans="1:54" x14ac:dyDescent="0.25">
      <c r="A39" s="30">
        <v>221</v>
      </c>
      <c r="B39" s="31"/>
      <c r="C39" s="31"/>
      <c r="D39" s="31"/>
      <c r="E39" s="28" t="s">
        <v>54</v>
      </c>
      <c r="F39" s="28" t="s">
        <v>55</v>
      </c>
      <c r="G39" s="28" t="s">
        <v>94</v>
      </c>
      <c r="H39" s="29" t="s">
        <v>56</v>
      </c>
      <c r="I39" s="31" t="s">
        <v>95</v>
      </c>
      <c r="J39" s="28" t="s">
        <v>96</v>
      </c>
      <c r="K39" s="30" t="s">
        <v>97</v>
      </c>
      <c r="L39" s="31" t="s">
        <v>57</v>
      </c>
      <c r="M39" s="31" t="s">
        <v>101</v>
      </c>
      <c r="N39" s="28" t="s">
        <v>80</v>
      </c>
      <c r="O39" s="31"/>
      <c r="P39" s="32" t="s">
        <v>147</v>
      </c>
      <c r="Q39" s="31"/>
      <c r="S39" s="28" t="s">
        <v>99</v>
      </c>
      <c r="T39" s="33">
        <v>1.08</v>
      </c>
      <c r="U39" s="34">
        <v>1.1100000000000001</v>
      </c>
      <c r="V39" s="28" t="s">
        <v>58</v>
      </c>
      <c r="W39" s="42">
        <v>25</v>
      </c>
      <c r="X39" s="42">
        <v>16</v>
      </c>
      <c r="Y39" s="42">
        <v>26</v>
      </c>
      <c r="Z39" s="46">
        <v>2.41</v>
      </c>
      <c r="AA39" s="5">
        <v>8</v>
      </c>
      <c r="AB39" s="43">
        <f t="shared" si="0"/>
        <v>1.04E-2</v>
      </c>
      <c r="AC39" s="35">
        <v>56</v>
      </c>
      <c r="AD39" s="36">
        <f t="shared" si="1"/>
        <v>43076.923076923078</v>
      </c>
      <c r="AE39" s="37">
        <v>3500</v>
      </c>
      <c r="AF39" s="44">
        <f t="shared" si="2"/>
        <v>8.1250000000000003E-2</v>
      </c>
      <c r="AG39" s="31" t="s">
        <v>100</v>
      </c>
      <c r="AH39" s="39">
        <v>0.41399999999999998</v>
      </c>
      <c r="AI39" s="38">
        <f t="shared" si="3"/>
        <v>0.45954</v>
      </c>
      <c r="AJ39" s="38">
        <f t="shared" si="4"/>
        <v>1.6507900000000002</v>
      </c>
      <c r="AK39" s="40">
        <v>0</v>
      </c>
      <c r="AL39" s="44">
        <f t="shared" si="15"/>
        <v>0</v>
      </c>
      <c r="AM39" s="40">
        <v>0</v>
      </c>
      <c r="AN39" s="44">
        <f t="shared" si="16"/>
        <v>0</v>
      </c>
      <c r="AO39" s="40">
        <v>5.5E-2</v>
      </c>
      <c r="AP39" s="38">
        <f t="shared" si="7"/>
        <v>0.16664999999999999</v>
      </c>
      <c r="AQ39" s="40">
        <v>0</v>
      </c>
      <c r="AR39" s="38">
        <f t="shared" si="8"/>
        <v>0</v>
      </c>
      <c r="AS39" s="41">
        <v>0</v>
      </c>
      <c r="AT39" s="40">
        <v>0</v>
      </c>
      <c r="AU39" s="38">
        <f t="shared" si="9"/>
        <v>0</v>
      </c>
      <c r="AV39" s="38">
        <f t="shared" si="10"/>
        <v>0.16664999999999999</v>
      </c>
      <c r="AW39" s="44">
        <f t="shared" si="17"/>
        <v>1.8174400000000002</v>
      </c>
      <c r="AX39" s="45">
        <f t="shared" si="12"/>
        <v>0.40018481848184811</v>
      </c>
      <c r="AY39" s="6">
        <v>3.03</v>
      </c>
      <c r="AZ39" s="5"/>
      <c r="BA39" s="38">
        <f t="shared" si="13"/>
        <v>0</v>
      </c>
      <c r="BB39" s="38">
        <f t="shared" si="14"/>
        <v>0</v>
      </c>
    </row>
    <row r="40" spans="1:54" x14ac:dyDescent="0.25">
      <c r="A40" s="30">
        <v>222</v>
      </c>
      <c r="B40" s="31"/>
      <c r="C40" s="31"/>
      <c r="D40" s="31"/>
      <c r="E40" s="28" t="s">
        <v>54</v>
      </c>
      <c r="F40" s="28" t="s">
        <v>55</v>
      </c>
      <c r="G40" s="28" t="s">
        <v>94</v>
      </c>
      <c r="H40" s="29" t="s">
        <v>56</v>
      </c>
      <c r="I40" s="31" t="s">
        <v>95</v>
      </c>
      <c r="J40" s="28" t="s">
        <v>96</v>
      </c>
      <c r="K40" s="30" t="s">
        <v>97</v>
      </c>
      <c r="L40" s="31" t="s">
        <v>57</v>
      </c>
      <c r="M40" s="31" t="s">
        <v>98</v>
      </c>
      <c r="N40" s="28" t="s">
        <v>81</v>
      </c>
      <c r="O40" s="31"/>
      <c r="P40" s="32" t="s">
        <v>148</v>
      </c>
      <c r="Q40" s="31"/>
      <c r="R40" s="31"/>
      <c r="S40" s="28" t="s">
        <v>99</v>
      </c>
      <c r="T40" s="33">
        <v>0.94</v>
      </c>
      <c r="U40" s="34">
        <v>0.97</v>
      </c>
      <c r="V40" s="28" t="s">
        <v>58</v>
      </c>
      <c r="W40" s="42">
        <v>25</v>
      </c>
      <c r="X40" s="42">
        <v>16</v>
      </c>
      <c r="Y40" s="42">
        <v>24</v>
      </c>
      <c r="Z40" s="46">
        <v>1.99</v>
      </c>
      <c r="AA40" s="5">
        <v>8</v>
      </c>
      <c r="AB40" s="43">
        <f t="shared" si="0"/>
        <v>9.5999999999999992E-3</v>
      </c>
      <c r="AC40" s="35">
        <v>56</v>
      </c>
      <c r="AD40" s="36">
        <f t="shared" si="1"/>
        <v>46666.666666666672</v>
      </c>
      <c r="AE40" s="37">
        <v>3500</v>
      </c>
      <c r="AF40" s="44">
        <f t="shared" si="2"/>
        <v>7.4999999999999997E-2</v>
      </c>
      <c r="AG40" s="31" t="s">
        <v>100</v>
      </c>
      <c r="AH40" s="39">
        <v>0.41399999999999998</v>
      </c>
      <c r="AI40" s="38">
        <f t="shared" si="3"/>
        <v>0.40157999999999999</v>
      </c>
      <c r="AJ40" s="38">
        <f t="shared" si="4"/>
        <v>1.44658</v>
      </c>
      <c r="AK40" s="40">
        <v>0</v>
      </c>
      <c r="AL40" s="44">
        <f t="shared" si="15"/>
        <v>0</v>
      </c>
      <c r="AM40" s="40">
        <v>0</v>
      </c>
      <c r="AN40" s="44">
        <f t="shared" si="16"/>
        <v>0</v>
      </c>
      <c r="AO40" s="40">
        <v>5.5E-2</v>
      </c>
      <c r="AP40" s="38">
        <f t="shared" si="7"/>
        <v>0.14244999999999999</v>
      </c>
      <c r="AQ40" s="40">
        <v>0</v>
      </c>
      <c r="AR40" s="38">
        <f t="shared" si="8"/>
        <v>0</v>
      </c>
      <c r="AS40" s="41">
        <v>0</v>
      </c>
      <c r="AT40" s="40">
        <v>0</v>
      </c>
      <c r="AU40" s="38">
        <f t="shared" si="9"/>
        <v>0</v>
      </c>
      <c r="AV40" s="38">
        <f t="shared" si="10"/>
        <v>0.14244999999999999</v>
      </c>
      <c r="AW40" s="44">
        <f t="shared" si="17"/>
        <v>1.5890299999999999</v>
      </c>
      <c r="AX40" s="45">
        <f t="shared" si="12"/>
        <v>0.38647490347490349</v>
      </c>
      <c r="AY40" s="6">
        <v>2.59</v>
      </c>
      <c r="AZ40" s="5"/>
      <c r="BA40" s="38">
        <f t="shared" si="13"/>
        <v>0</v>
      </c>
      <c r="BB40" s="38">
        <f t="shared" si="14"/>
        <v>0</v>
      </c>
    </row>
    <row r="41" spans="1:54" x14ac:dyDescent="0.25">
      <c r="A41" s="30">
        <v>223</v>
      </c>
      <c r="B41" s="31"/>
      <c r="C41" s="31"/>
      <c r="D41" s="31"/>
      <c r="E41" s="28" t="s">
        <v>54</v>
      </c>
      <c r="F41" s="28" t="s">
        <v>55</v>
      </c>
      <c r="G41" s="28" t="s">
        <v>94</v>
      </c>
      <c r="H41" s="29" t="s">
        <v>56</v>
      </c>
      <c r="I41" s="31" t="s">
        <v>95</v>
      </c>
      <c r="J41" s="28" t="s">
        <v>96</v>
      </c>
      <c r="K41" s="30" t="s">
        <v>97</v>
      </c>
      <c r="L41" s="31" t="s">
        <v>57</v>
      </c>
      <c r="M41" s="31" t="s">
        <v>101</v>
      </c>
      <c r="N41" s="28" t="s">
        <v>81</v>
      </c>
      <c r="O41" s="31"/>
      <c r="P41" s="32" t="s">
        <v>149</v>
      </c>
      <c r="Q41" s="31"/>
      <c r="S41" s="28" t="s">
        <v>99</v>
      </c>
      <c r="T41" s="33">
        <v>1.08</v>
      </c>
      <c r="U41" s="34">
        <v>1.1100000000000001</v>
      </c>
      <c r="V41" s="28" t="s">
        <v>58</v>
      </c>
      <c r="W41" s="42">
        <v>25</v>
      </c>
      <c r="X41" s="42">
        <v>16</v>
      </c>
      <c r="Y41" s="42">
        <v>26</v>
      </c>
      <c r="Z41" s="46">
        <v>2.41</v>
      </c>
      <c r="AA41" s="5">
        <v>8</v>
      </c>
      <c r="AB41" s="43">
        <f t="shared" si="0"/>
        <v>1.04E-2</v>
      </c>
      <c r="AC41" s="35">
        <v>56</v>
      </c>
      <c r="AD41" s="36">
        <f t="shared" si="1"/>
        <v>43076.923076923078</v>
      </c>
      <c r="AE41" s="37">
        <v>3500</v>
      </c>
      <c r="AF41" s="44">
        <f t="shared" si="2"/>
        <v>8.1250000000000003E-2</v>
      </c>
      <c r="AG41" s="31" t="s">
        <v>100</v>
      </c>
      <c r="AH41" s="39">
        <v>0.41399999999999998</v>
      </c>
      <c r="AI41" s="38">
        <f t="shared" si="3"/>
        <v>0.45954</v>
      </c>
      <c r="AJ41" s="38">
        <f t="shared" si="4"/>
        <v>1.6507900000000002</v>
      </c>
      <c r="AK41" s="40">
        <v>0</v>
      </c>
      <c r="AL41" s="44">
        <f t="shared" si="15"/>
        <v>0</v>
      </c>
      <c r="AM41" s="40">
        <v>0</v>
      </c>
      <c r="AN41" s="44">
        <f t="shared" si="16"/>
        <v>0</v>
      </c>
      <c r="AO41" s="40">
        <v>5.5E-2</v>
      </c>
      <c r="AP41" s="38">
        <f t="shared" si="7"/>
        <v>0.16664999999999999</v>
      </c>
      <c r="AQ41" s="40">
        <v>0</v>
      </c>
      <c r="AR41" s="38">
        <f t="shared" si="8"/>
        <v>0</v>
      </c>
      <c r="AS41" s="41">
        <v>0</v>
      </c>
      <c r="AT41" s="40">
        <v>0</v>
      </c>
      <c r="AU41" s="38">
        <f t="shared" si="9"/>
        <v>0</v>
      </c>
      <c r="AV41" s="38">
        <f t="shared" si="10"/>
        <v>0.16664999999999999</v>
      </c>
      <c r="AW41" s="44">
        <f t="shared" si="17"/>
        <v>1.8174400000000002</v>
      </c>
      <c r="AX41" s="45">
        <f t="shared" si="12"/>
        <v>0.40018481848184811</v>
      </c>
      <c r="AY41" s="6">
        <v>3.03</v>
      </c>
      <c r="AZ41" s="5"/>
      <c r="BA41" s="38">
        <f t="shared" si="13"/>
        <v>0</v>
      </c>
      <c r="BB41" s="38">
        <f t="shared" si="14"/>
        <v>0</v>
      </c>
    </row>
    <row r="42" spans="1:54" x14ac:dyDescent="0.25">
      <c r="A42" s="30">
        <v>224</v>
      </c>
      <c r="B42" s="31"/>
      <c r="C42" s="31"/>
      <c r="D42" s="31"/>
      <c r="E42" s="28" t="s">
        <v>54</v>
      </c>
      <c r="F42" s="28" t="s">
        <v>55</v>
      </c>
      <c r="G42" s="28" t="s">
        <v>94</v>
      </c>
      <c r="H42" s="29" t="s">
        <v>56</v>
      </c>
      <c r="I42" s="31" t="s">
        <v>150</v>
      </c>
      <c r="J42" s="28" t="s">
        <v>96</v>
      </c>
      <c r="K42" s="30" t="s">
        <v>97</v>
      </c>
      <c r="L42" s="31" t="s">
        <v>57</v>
      </c>
      <c r="M42" s="31" t="s">
        <v>98</v>
      </c>
      <c r="N42" s="28" t="s">
        <v>82</v>
      </c>
      <c r="O42" s="31"/>
      <c r="P42" s="32" t="s">
        <v>151</v>
      </c>
      <c r="Q42" s="31"/>
      <c r="R42" s="31"/>
      <c r="S42" s="28" t="s">
        <v>99</v>
      </c>
      <c r="T42" s="33">
        <v>0.94</v>
      </c>
      <c r="U42" s="34">
        <v>0.97</v>
      </c>
      <c r="V42" s="28" t="s">
        <v>58</v>
      </c>
      <c r="W42" s="42">
        <v>25</v>
      </c>
      <c r="X42" s="42">
        <v>16</v>
      </c>
      <c r="Y42" s="42">
        <v>24</v>
      </c>
      <c r="Z42" s="46">
        <v>1.99</v>
      </c>
      <c r="AA42" s="5">
        <v>8</v>
      </c>
      <c r="AB42" s="43">
        <f t="shared" si="0"/>
        <v>9.5999999999999992E-3</v>
      </c>
      <c r="AC42" s="35">
        <v>56</v>
      </c>
      <c r="AD42" s="36">
        <f t="shared" si="1"/>
        <v>46666.666666666672</v>
      </c>
      <c r="AE42" s="37">
        <v>3500</v>
      </c>
      <c r="AF42" s="44">
        <f t="shared" si="2"/>
        <v>7.4999999999999997E-2</v>
      </c>
      <c r="AG42" s="31" t="s">
        <v>100</v>
      </c>
      <c r="AH42" s="39">
        <v>0.41399999999999998</v>
      </c>
      <c r="AI42" s="38">
        <f t="shared" si="3"/>
        <v>0.40157999999999999</v>
      </c>
      <c r="AJ42" s="38">
        <f t="shared" si="4"/>
        <v>1.44658</v>
      </c>
      <c r="AK42" s="40">
        <v>0</v>
      </c>
      <c r="AL42" s="44">
        <f t="shared" si="15"/>
        <v>0</v>
      </c>
      <c r="AM42" s="40">
        <v>0</v>
      </c>
      <c r="AN42" s="44">
        <f t="shared" si="16"/>
        <v>0</v>
      </c>
      <c r="AO42" s="40">
        <v>5.5E-2</v>
      </c>
      <c r="AP42" s="38">
        <f t="shared" si="7"/>
        <v>0.14244999999999999</v>
      </c>
      <c r="AQ42" s="40">
        <v>0</v>
      </c>
      <c r="AR42" s="38">
        <f t="shared" si="8"/>
        <v>0</v>
      </c>
      <c r="AS42" s="41">
        <v>0</v>
      </c>
      <c r="AT42" s="40">
        <v>0</v>
      </c>
      <c r="AU42" s="38">
        <f t="shared" si="9"/>
        <v>0</v>
      </c>
      <c r="AV42" s="38">
        <f t="shared" si="10"/>
        <v>0.14244999999999999</v>
      </c>
      <c r="AW42" s="44">
        <f t="shared" si="17"/>
        <v>1.5890299999999999</v>
      </c>
      <c r="AX42" s="45">
        <f t="shared" si="12"/>
        <v>0.38647490347490349</v>
      </c>
      <c r="AY42" s="6">
        <v>2.59</v>
      </c>
      <c r="AZ42" s="5"/>
      <c r="BA42" s="38">
        <f t="shared" si="13"/>
        <v>0</v>
      </c>
      <c r="BB42" s="38">
        <f t="shared" si="14"/>
        <v>0</v>
      </c>
    </row>
    <row r="43" spans="1:54" x14ac:dyDescent="0.25">
      <c r="A43" s="30">
        <v>225</v>
      </c>
      <c r="B43" s="31"/>
      <c r="C43" s="31"/>
      <c r="D43" s="31"/>
      <c r="E43" s="28" t="s">
        <v>54</v>
      </c>
      <c r="F43" s="28" t="s">
        <v>55</v>
      </c>
      <c r="G43" s="28" t="s">
        <v>94</v>
      </c>
      <c r="H43" s="29" t="s">
        <v>56</v>
      </c>
      <c r="I43" s="31" t="s">
        <v>95</v>
      </c>
      <c r="J43" s="28" t="s">
        <v>96</v>
      </c>
      <c r="K43" s="30" t="s">
        <v>97</v>
      </c>
      <c r="L43" s="31" t="s">
        <v>57</v>
      </c>
      <c r="M43" s="31" t="s">
        <v>101</v>
      </c>
      <c r="N43" s="28" t="s">
        <v>82</v>
      </c>
      <c r="O43" s="31"/>
      <c r="P43" s="32" t="s">
        <v>152</v>
      </c>
      <c r="Q43" s="31"/>
      <c r="S43" s="28" t="s">
        <v>99</v>
      </c>
      <c r="T43" s="33">
        <v>1.08</v>
      </c>
      <c r="U43" s="34">
        <v>1.1100000000000001</v>
      </c>
      <c r="V43" s="28" t="s">
        <v>58</v>
      </c>
      <c r="W43" s="42">
        <v>25</v>
      </c>
      <c r="X43" s="42">
        <v>16</v>
      </c>
      <c r="Y43" s="42">
        <v>26</v>
      </c>
      <c r="Z43" s="46">
        <v>2.41</v>
      </c>
      <c r="AA43" s="5">
        <v>8</v>
      </c>
      <c r="AB43" s="43">
        <f t="shared" si="0"/>
        <v>1.04E-2</v>
      </c>
      <c r="AC43" s="35">
        <v>56</v>
      </c>
      <c r="AD43" s="36">
        <f t="shared" si="1"/>
        <v>43076.923076923078</v>
      </c>
      <c r="AE43" s="37">
        <v>3500</v>
      </c>
      <c r="AF43" s="44">
        <f t="shared" si="2"/>
        <v>8.1250000000000003E-2</v>
      </c>
      <c r="AG43" s="31" t="s">
        <v>100</v>
      </c>
      <c r="AH43" s="39">
        <v>0.41399999999999998</v>
      </c>
      <c r="AI43" s="38">
        <f t="shared" si="3"/>
        <v>0.45954</v>
      </c>
      <c r="AJ43" s="38">
        <f t="shared" si="4"/>
        <v>1.6507900000000002</v>
      </c>
      <c r="AK43" s="40">
        <v>0</v>
      </c>
      <c r="AL43" s="44">
        <f t="shared" si="15"/>
        <v>0</v>
      </c>
      <c r="AM43" s="40">
        <v>0</v>
      </c>
      <c r="AN43" s="44">
        <f t="shared" si="16"/>
        <v>0</v>
      </c>
      <c r="AO43" s="40">
        <v>5.5E-2</v>
      </c>
      <c r="AP43" s="38">
        <f t="shared" si="7"/>
        <v>0.16664999999999999</v>
      </c>
      <c r="AQ43" s="40">
        <v>0</v>
      </c>
      <c r="AR43" s="38">
        <f t="shared" si="8"/>
        <v>0</v>
      </c>
      <c r="AS43" s="41">
        <v>0</v>
      </c>
      <c r="AT43" s="40">
        <v>0</v>
      </c>
      <c r="AU43" s="38">
        <f t="shared" si="9"/>
        <v>0</v>
      </c>
      <c r="AV43" s="38">
        <f t="shared" si="10"/>
        <v>0.16664999999999999</v>
      </c>
      <c r="AW43" s="44">
        <f t="shared" si="17"/>
        <v>1.8174400000000002</v>
      </c>
      <c r="AX43" s="45">
        <f t="shared" si="12"/>
        <v>0.40018481848184811</v>
      </c>
      <c r="AY43" s="6">
        <v>3.03</v>
      </c>
      <c r="AZ43" s="5"/>
      <c r="BA43" s="38">
        <f t="shared" si="13"/>
        <v>0</v>
      </c>
      <c r="BB43" s="38">
        <f t="shared" si="14"/>
        <v>0</v>
      </c>
    </row>
    <row r="44" spans="1:54" x14ac:dyDescent="0.25">
      <c r="A44" s="30">
        <v>226</v>
      </c>
      <c r="B44" s="31"/>
      <c r="C44" s="31"/>
      <c r="D44" s="31"/>
      <c r="E44" s="28" t="s">
        <v>54</v>
      </c>
      <c r="F44" s="28" t="s">
        <v>55</v>
      </c>
      <c r="G44" s="28" t="s">
        <v>94</v>
      </c>
      <c r="H44" s="29" t="s">
        <v>56</v>
      </c>
      <c r="I44" s="31" t="s">
        <v>95</v>
      </c>
      <c r="J44" s="28" t="s">
        <v>96</v>
      </c>
      <c r="K44" s="30" t="s">
        <v>97</v>
      </c>
      <c r="L44" s="31" t="s">
        <v>57</v>
      </c>
      <c r="M44" s="31" t="s">
        <v>98</v>
      </c>
      <c r="N44" s="28" t="s">
        <v>83</v>
      </c>
      <c r="O44" s="31"/>
      <c r="P44" s="32" t="s">
        <v>153</v>
      </c>
      <c r="Q44" s="31"/>
      <c r="R44" s="31"/>
      <c r="S44" s="28" t="s">
        <v>99</v>
      </c>
      <c r="T44" s="33">
        <v>0.94</v>
      </c>
      <c r="U44" s="34">
        <v>0.97</v>
      </c>
      <c r="V44" s="28" t="s">
        <v>58</v>
      </c>
      <c r="W44" s="42">
        <v>25</v>
      </c>
      <c r="X44" s="42">
        <v>16</v>
      </c>
      <c r="Y44" s="42">
        <v>24</v>
      </c>
      <c r="Z44" s="46">
        <v>1.99</v>
      </c>
      <c r="AA44" s="5">
        <v>8</v>
      </c>
      <c r="AB44" s="43">
        <f t="shared" si="0"/>
        <v>9.5999999999999992E-3</v>
      </c>
      <c r="AC44" s="35">
        <v>56</v>
      </c>
      <c r="AD44" s="36">
        <f t="shared" si="1"/>
        <v>46666.666666666672</v>
      </c>
      <c r="AE44" s="37">
        <v>3500</v>
      </c>
      <c r="AF44" s="44">
        <f t="shared" si="2"/>
        <v>7.4999999999999997E-2</v>
      </c>
      <c r="AG44" s="31" t="s">
        <v>100</v>
      </c>
      <c r="AH44" s="39">
        <v>0.41399999999999998</v>
      </c>
      <c r="AI44" s="38">
        <f t="shared" si="3"/>
        <v>0.40157999999999999</v>
      </c>
      <c r="AJ44" s="38">
        <f t="shared" si="4"/>
        <v>1.44658</v>
      </c>
      <c r="AK44" s="40">
        <v>0</v>
      </c>
      <c r="AL44" s="44">
        <f t="shared" si="15"/>
        <v>0</v>
      </c>
      <c r="AM44" s="40">
        <v>0</v>
      </c>
      <c r="AN44" s="44">
        <f t="shared" si="16"/>
        <v>0</v>
      </c>
      <c r="AO44" s="40">
        <v>5.5E-2</v>
      </c>
      <c r="AP44" s="38">
        <f t="shared" si="7"/>
        <v>0.14244999999999999</v>
      </c>
      <c r="AQ44" s="40">
        <v>0</v>
      </c>
      <c r="AR44" s="38">
        <f t="shared" si="8"/>
        <v>0</v>
      </c>
      <c r="AS44" s="41">
        <v>0</v>
      </c>
      <c r="AT44" s="40">
        <v>0</v>
      </c>
      <c r="AU44" s="38">
        <f t="shared" si="9"/>
        <v>0</v>
      </c>
      <c r="AV44" s="38">
        <f t="shared" si="10"/>
        <v>0.14244999999999999</v>
      </c>
      <c r="AW44" s="44">
        <f t="shared" si="17"/>
        <v>1.5890299999999999</v>
      </c>
      <c r="AX44" s="45">
        <f t="shared" si="12"/>
        <v>0.38647490347490349</v>
      </c>
      <c r="AY44" s="6">
        <v>2.59</v>
      </c>
      <c r="AZ44" s="5"/>
      <c r="BA44" s="38">
        <f t="shared" si="13"/>
        <v>0</v>
      </c>
      <c r="BB44" s="38">
        <f t="shared" si="14"/>
        <v>0</v>
      </c>
    </row>
    <row r="45" spans="1:54" x14ac:dyDescent="0.25">
      <c r="A45" s="30">
        <v>227</v>
      </c>
      <c r="B45" s="31"/>
      <c r="C45" s="31"/>
      <c r="D45" s="31"/>
      <c r="E45" s="28" t="s">
        <v>54</v>
      </c>
      <c r="F45" s="28" t="s">
        <v>55</v>
      </c>
      <c r="G45" s="28" t="s">
        <v>94</v>
      </c>
      <c r="H45" s="29" t="s">
        <v>56</v>
      </c>
      <c r="I45" s="31" t="s">
        <v>95</v>
      </c>
      <c r="J45" s="28" t="s">
        <v>96</v>
      </c>
      <c r="K45" s="30" t="s">
        <v>97</v>
      </c>
      <c r="L45" s="31" t="s">
        <v>57</v>
      </c>
      <c r="M45" s="31" t="s">
        <v>101</v>
      </c>
      <c r="N45" s="28" t="s">
        <v>83</v>
      </c>
      <c r="O45" s="31"/>
      <c r="P45" s="32" t="s">
        <v>154</v>
      </c>
      <c r="Q45" s="31"/>
      <c r="S45" s="28" t="s">
        <v>99</v>
      </c>
      <c r="T45" s="33">
        <v>1.08</v>
      </c>
      <c r="U45" s="34">
        <v>1.1100000000000001</v>
      </c>
      <c r="V45" s="28" t="s">
        <v>58</v>
      </c>
      <c r="W45" s="42">
        <v>25</v>
      </c>
      <c r="X45" s="42">
        <v>16</v>
      </c>
      <c r="Y45" s="42">
        <v>26</v>
      </c>
      <c r="Z45" s="46">
        <v>2.41</v>
      </c>
      <c r="AA45" s="5">
        <v>8</v>
      </c>
      <c r="AB45" s="43">
        <f t="shared" si="0"/>
        <v>1.04E-2</v>
      </c>
      <c r="AC45" s="35">
        <v>56</v>
      </c>
      <c r="AD45" s="36">
        <f t="shared" si="1"/>
        <v>43076.923076923078</v>
      </c>
      <c r="AE45" s="37">
        <v>3500</v>
      </c>
      <c r="AF45" s="44">
        <f t="shared" si="2"/>
        <v>8.1250000000000003E-2</v>
      </c>
      <c r="AG45" s="31" t="s">
        <v>100</v>
      </c>
      <c r="AH45" s="39">
        <v>0.41399999999999998</v>
      </c>
      <c r="AI45" s="38">
        <f t="shared" si="3"/>
        <v>0.45954</v>
      </c>
      <c r="AJ45" s="38">
        <f t="shared" si="4"/>
        <v>1.6507900000000002</v>
      </c>
      <c r="AK45" s="40">
        <v>0</v>
      </c>
      <c r="AL45" s="44">
        <f t="shared" si="15"/>
        <v>0</v>
      </c>
      <c r="AM45" s="40">
        <v>0</v>
      </c>
      <c r="AN45" s="44">
        <f t="shared" si="16"/>
        <v>0</v>
      </c>
      <c r="AO45" s="40">
        <v>5.5E-2</v>
      </c>
      <c r="AP45" s="38">
        <f t="shared" si="7"/>
        <v>0.16664999999999999</v>
      </c>
      <c r="AQ45" s="40">
        <v>0</v>
      </c>
      <c r="AR45" s="38">
        <f t="shared" si="8"/>
        <v>0</v>
      </c>
      <c r="AS45" s="41">
        <v>0</v>
      </c>
      <c r="AT45" s="40">
        <v>0</v>
      </c>
      <c r="AU45" s="38">
        <f t="shared" si="9"/>
        <v>0</v>
      </c>
      <c r="AV45" s="38">
        <f t="shared" si="10"/>
        <v>0.16664999999999999</v>
      </c>
      <c r="AW45" s="44">
        <f t="shared" si="17"/>
        <v>1.8174400000000002</v>
      </c>
      <c r="AX45" s="45">
        <f t="shared" si="12"/>
        <v>0.40018481848184811</v>
      </c>
      <c r="AY45" s="6">
        <v>3.03</v>
      </c>
      <c r="AZ45" s="5"/>
      <c r="BA45" s="38">
        <f t="shared" si="13"/>
        <v>0</v>
      </c>
      <c r="BB45" s="38">
        <f t="shared" si="14"/>
        <v>0</v>
      </c>
    </row>
    <row r="46" spans="1:54" x14ac:dyDescent="0.25">
      <c r="A46" s="30">
        <v>228</v>
      </c>
      <c r="B46" s="31"/>
      <c r="C46" s="31"/>
      <c r="D46" s="31"/>
      <c r="E46" s="28" t="s">
        <v>54</v>
      </c>
      <c r="F46" s="28" t="s">
        <v>55</v>
      </c>
      <c r="G46" s="28" t="s">
        <v>94</v>
      </c>
      <c r="H46" s="29" t="s">
        <v>56</v>
      </c>
      <c r="I46" s="31" t="s">
        <v>95</v>
      </c>
      <c r="J46" s="28" t="s">
        <v>96</v>
      </c>
      <c r="K46" s="30" t="s">
        <v>97</v>
      </c>
      <c r="L46" s="31" t="s">
        <v>57</v>
      </c>
      <c r="M46" s="31" t="s">
        <v>98</v>
      </c>
      <c r="N46" s="28" t="s">
        <v>84</v>
      </c>
      <c r="O46" s="31"/>
      <c r="P46" s="32" t="s">
        <v>155</v>
      </c>
      <c r="Q46" s="31"/>
      <c r="R46" s="31"/>
      <c r="S46" s="28" t="s">
        <v>99</v>
      </c>
      <c r="T46" s="33">
        <v>0.94</v>
      </c>
      <c r="U46" s="34">
        <v>0.97</v>
      </c>
      <c r="V46" s="28" t="s">
        <v>58</v>
      </c>
      <c r="W46" s="42">
        <v>25</v>
      </c>
      <c r="X46" s="42">
        <v>16</v>
      </c>
      <c r="Y46" s="42">
        <v>24</v>
      </c>
      <c r="Z46" s="46">
        <v>1.99</v>
      </c>
      <c r="AA46" s="5">
        <v>8</v>
      </c>
      <c r="AB46" s="43">
        <f t="shared" si="0"/>
        <v>9.5999999999999992E-3</v>
      </c>
      <c r="AC46" s="35">
        <v>56</v>
      </c>
      <c r="AD46" s="36">
        <f t="shared" si="1"/>
        <v>46666.666666666672</v>
      </c>
      <c r="AE46" s="37">
        <v>3500</v>
      </c>
      <c r="AF46" s="44">
        <f t="shared" si="2"/>
        <v>7.4999999999999997E-2</v>
      </c>
      <c r="AG46" s="31" t="s">
        <v>100</v>
      </c>
      <c r="AH46" s="39">
        <v>0.41399999999999998</v>
      </c>
      <c r="AI46" s="38">
        <f t="shared" si="3"/>
        <v>0.40157999999999999</v>
      </c>
      <c r="AJ46" s="38">
        <f t="shared" si="4"/>
        <v>1.44658</v>
      </c>
      <c r="AK46" s="40">
        <v>0</v>
      </c>
      <c r="AL46" s="44">
        <f t="shared" si="15"/>
        <v>0</v>
      </c>
      <c r="AM46" s="40">
        <v>0</v>
      </c>
      <c r="AN46" s="44">
        <f t="shared" si="16"/>
        <v>0</v>
      </c>
      <c r="AO46" s="40">
        <v>5.5E-2</v>
      </c>
      <c r="AP46" s="38">
        <f t="shared" si="7"/>
        <v>0.14244999999999999</v>
      </c>
      <c r="AQ46" s="40">
        <v>0</v>
      </c>
      <c r="AR46" s="38">
        <f t="shared" si="8"/>
        <v>0</v>
      </c>
      <c r="AS46" s="41">
        <v>0</v>
      </c>
      <c r="AT46" s="40">
        <v>0</v>
      </c>
      <c r="AU46" s="38">
        <f t="shared" si="9"/>
        <v>0</v>
      </c>
      <c r="AV46" s="38">
        <f t="shared" si="10"/>
        <v>0.14244999999999999</v>
      </c>
      <c r="AW46" s="44">
        <f t="shared" si="17"/>
        <v>1.5890299999999999</v>
      </c>
      <c r="AX46" s="45">
        <f t="shared" si="12"/>
        <v>0.38647490347490349</v>
      </c>
      <c r="AY46" s="6">
        <v>2.59</v>
      </c>
      <c r="AZ46" s="5"/>
      <c r="BA46" s="38">
        <f t="shared" si="13"/>
        <v>0</v>
      </c>
      <c r="BB46" s="38">
        <f t="shared" si="14"/>
        <v>0</v>
      </c>
    </row>
    <row r="47" spans="1:54" x14ac:dyDescent="0.25">
      <c r="A47" s="30">
        <v>229</v>
      </c>
      <c r="B47" s="31"/>
      <c r="C47" s="31"/>
      <c r="D47" s="31"/>
      <c r="E47" s="28" t="s">
        <v>54</v>
      </c>
      <c r="F47" s="28" t="s">
        <v>55</v>
      </c>
      <c r="G47" s="28" t="s">
        <v>94</v>
      </c>
      <c r="H47" s="29" t="s">
        <v>56</v>
      </c>
      <c r="I47" s="31" t="s">
        <v>95</v>
      </c>
      <c r="J47" s="28" t="s">
        <v>96</v>
      </c>
      <c r="K47" s="30" t="s">
        <v>97</v>
      </c>
      <c r="L47" s="31" t="s">
        <v>57</v>
      </c>
      <c r="M47" s="31" t="s">
        <v>101</v>
      </c>
      <c r="N47" s="28" t="s">
        <v>84</v>
      </c>
      <c r="O47" s="31"/>
      <c r="P47" s="32" t="s">
        <v>156</v>
      </c>
      <c r="Q47" s="31"/>
      <c r="S47" s="28" t="s">
        <v>99</v>
      </c>
      <c r="T47" s="33">
        <v>1.08</v>
      </c>
      <c r="U47" s="34">
        <v>1.1100000000000001</v>
      </c>
      <c r="V47" s="28" t="s">
        <v>58</v>
      </c>
      <c r="W47" s="42">
        <v>25</v>
      </c>
      <c r="X47" s="42">
        <v>16</v>
      </c>
      <c r="Y47" s="42">
        <v>26</v>
      </c>
      <c r="Z47" s="46">
        <v>2.41</v>
      </c>
      <c r="AA47" s="5">
        <v>8</v>
      </c>
      <c r="AB47" s="43">
        <f t="shared" si="0"/>
        <v>1.04E-2</v>
      </c>
      <c r="AC47" s="35">
        <v>56</v>
      </c>
      <c r="AD47" s="36">
        <f t="shared" si="1"/>
        <v>43076.923076923078</v>
      </c>
      <c r="AE47" s="37">
        <v>3500</v>
      </c>
      <c r="AF47" s="44">
        <f t="shared" si="2"/>
        <v>8.1250000000000003E-2</v>
      </c>
      <c r="AG47" s="31" t="s">
        <v>100</v>
      </c>
      <c r="AH47" s="39">
        <v>0.41399999999999998</v>
      </c>
      <c r="AI47" s="38">
        <f t="shared" si="3"/>
        <v>0.45954</v>
      </c>
      <c r="AJ47" s="38">
        <f t="shared" si="4"/>
        <v>1.6507900000000002</v>
      </c>
      <c r="AK47" s="40">
        <v>0</v>
      </c>
      <c r="AL47" s="44">
        <f t="shared" si="15"/>
        <v>0</v>
      </c>
      <c r="AM47" s="40">
        <v>0</v>
      </c>
      <c r="AN47" s="44">
        <f t="shared" si="16"/>
        <v>0</v>
      </c>
      <c r="AO47" s="40">
        <v>5.5E-2</v>
      </c>
      <c r="AP47" s="38">
        <f t="shared" si="7"/>
        <v>0.16664999999999999</v>
      </c>
      <c r="AQ47" s="40">
        <v>0</v>
      </c>
      <c r="AR47" s="38">
        <f t="shared" si="8"/>
        <v>0</v>
      </c>
      <c r="AS47" s="41">
        <v>0</v>
      </c>
      <c r="AT47" s="40">
        <v>0</v>
      </c>
      <c r="AU47" s="38">
        <f t="shared" si="9"/>
        <v>0</v>
      </c>
      <c r="AV47" s="38">
        <f t="shared" si="10"/>
        <v>0.16664999999999999</v>
      </c>
      <c r="AW47" s="44">
        <f t="shared" si="17"/>
        <v>1.8174400000000002</v>
      </c>
      <c r="AX47" s="45">
        <f t="shared" si="12"/>
        <v>0.40018481848184811</v>
      </c>
      <c r="AY47" s="6">
        <v>3.03</v>
      </c>
      <c r="AZ47" s="5"/>
      <c r="BA47" s="38">
        <f t="shared" si="13"/>
        <v>0</v>
      </c>
      <c r="BB47" s="38">
        <f t="shared" si="14"/>
        <v>0</v>
      </c>
    </row>
    <row r="48" spans="1:54" x14ac:dyDescent="0.25">
      <c r="A48" s="30">
        <v>230</v>
      </c>
      <c r="B48" s="31"/>
      <c r="C48" s="31"/>
      <c r="D48" s="31"/>
      <c r="E48" s="28" t="s">
        <v>54</v>
      </c>
      <c r="F48" s="28" t="s">
        <v>55</v>
      </c>
      <c r="G48" s="28" t="s">
        <v>94</v>
      </c>
      <c r="H48" s="29" t="s">
        <v>56</v>
      </c>
      <c r="I48" s="31" t="s">
        <v>95</v>
      </c>
      <c r="J48" s="28" t="s">
        <v>96</v>
      </c>
      <c r="K48" s="30" t="s">
        <v>97</v>
      </c>
      <c r="L48" s="31" t="s">
        <v>57</v>
      </c>
      <c r="M48" s="31" t="s">
        <v>98</v>
      </c>
      <c r="N48" s="28" t="s">
        <v>85</v>
      </c>
      <c r="O48" s="31"/>
      <c r="P48" s="32" t="s">
        <v>157</v>
      </c>
      <c r="Q48" s="31"/>
      <c r="R48" s="31"/>
      <c r="S48" s="28" t="s">
        <v>99</v>
      </c>
      <c r="T48" s="33">
        <v>0.94</v>
      </c>
      <c r="U48" s="34">
        <v>0.97</v>
      </c>
      <c r="V48" s="28" t="s">
        <v>58</v>
      </c>
      <c r="W48" s="42">
        <v>25</v>
      </c>
      <c r="X48" s="42">
        <v>16</v>
      </c>
      <c r="Y48" s="42">
        <v>24</v>
      </c>
      <c r="Z48" s="46">
        <v>1.99</v>
      </c>
      <c r="AA48" s="5">
        <v>8</v>
      </c>
      <c r="AB48" s="43">
        <f t="shared" si="0"/>
        <v>9.5999999999999992E-3</v>
      </c>
      <c r="AC48" s="35">
        <v>56</v>
      </c>
      <c r="AD48" s="36">
        <f t="shared" si="1"/>
        <v>46666.666666666672</v>
      </c>
      <c r="AE48" s="37">
        <v>3500</v>
      </c>
      <c r="AF48" s="44">
        <f t="shared" si="2"/>
        <v>7.4999999999999997E-2</v>
      </c>
      <c r="AG48" s="31" t="s">
        <v>100</v>
      </c>
      <c r="AH48" s="39">
        <v>0.41399999999999998</v>
      </c>
      <c r="AI48" s="38">
        <f t="shared" si="3"/>
        <v>0.40157999999999999</v>
      </c>
      <c r="AJ48" s="38">
        <f t="shared" si="4"/>
        <v>1.44658</v>
      </c>
      <c r="AK48" s="40">
        <v>0</v>
      </c>
      <c r="AL48" s="44">
        <f t="shared" si="15"/>
        <v>0</v>
      </c>
      <c r="AM48" s="40">
        <v>0</v>
      </c>
      <c r="AN48" s="44">
        <f t="shared" si="16"/>
        <v>0</v>
      </c>
      <c r="AO48" s="40">
        <v>5.5E-2</v>
      </c>
      <c r="AP48" s="38">
        <f t="shared" si="7"/>
        <v>0.14244999999999999</v>
      </c>
      <c r="AQ48" s="40">
        <v>0</v>
      </c>
      <c r="AR48" s="38">
        <f t="shared" si="8"/>
        <v>0</v>
      </c>
      <c r="AS48" s="41">
        <v>0</v>
      </c>
      <c r="AT48" s="40">
        <v>0</v>
      </c>
      <c r="AU48" s="38">
        <f t="shared" si="9"/>
        <v>0</v>
      </c>
      <c r="AV48" s="38">
        <f t="shared" si="10"/>
        <v>0.14244999999999999</v>
      </c>
      <c r="AW48" s="44">
        <f t="shared" si="17"/>
        <v>1.5890299999999999</v>
      </c>
      <c r="AX48" s="45">
        <f t="shared" si="12"/>
        <v>0.38647490347490349</v>
      </c>
      <c r="AY48" s="6">
        <v>2.59</v>
      </c>
      <c r="AZ48" s="5"/>
      <c r="BA48" s="38">
        <f t="shared" si="13"/>
        <v>0</v>
      </c>
      <c r="BB48" s="38">
        <f t="shared" si="14"/>
        <v>0</v>
      </c>
    </row>
    <row r="49" spans="1:54" x14ac:dyDescent="0.25">
      <c r="A49" s="30">
        <v>231</v>
      </c>
      <c r="B49" s="31"/>
      <c r="C49" s="31"/>
      <c r="D49" s="31"/>
      <c r="E49" s="28" t="s">
        <v>54</v>
      </c>
      <c r="F49" s="28" t="s">
        <v>55</v>
      </c>
      <c r="G49" s="28" t="s">
        <v>94</v>
      </c>
      <c r="H49" s="29" t="s">
        <v>56</v>
      </c>
      <c r="I49" s="31" t="s">
        <v>95</v>
      </c>
      <c r="J49" s="28" t="s">
        <v>96</v>
      </c>
      <c r="K49" s="30" t="s">
        <v>97</v>
      </c>
      <c r="L49" s="31" t="s">
        <v>57</v>
      </c>
      <c r="M49" s="31" t="s">
        <v>101</v>
      </c>
      <c r="N49" s="28" t="s">
        <v>85</v>
      </c>
      <c r="O49" s="31"/>
      <c r="P49" s="32" t="s">
        <v>158</v>
      </c>
      <c r="Q49" s="31"/>
      <c r="S49" s="28" t="s">
        <v>99</v>
      </c>
      <c r="T49" s="33">
        <v>1.08</v>
      </c>
      <c r="U49" s="34">
        <v>1.1100000000000001</v>
      </c>
      <c r="V49" s="28" t="s">
        <v>58</v>
      </c>
      <c r="W49" s="42">
        <v>25</v>
      </c>
      <c r="X49" s="42">
        <v>16</v>
      </c>
      <c r="Y49" s="42">
        <v>26</v>
      </c>
      <c r="Z49" s="46">
        <v>2.41</v>
      </c>
      <c r="AA49" s="5">
        <v>8</v>
      </c>
      <c r="AB49" s="43">
        <f t="shared" si="0"/>
        <v>1.04E-2</v>
      </c>
      <c r="AC49" s="35">
        <v>56</v>
      </c>
      <c r="AD49" s="36">
        <f t="shared" si="1"/>
        <v>43076.923076923078</v>
      </c>
      <c r="AE49" s="37">
        <v>3500</v>
      </c>
      <c r="AF49" s="44">
        <f t="shared" si="2"/>
        <v>8.1250000000000003E-2</v>
      </c>
      <c r="AG49" s="31" t="s">
        <v>100</v>
      </c>
      <c r="AH49" s="39">
        <v>0.41399999999999998</v>
      </c>
      <c r="AI49" s="38">
        <f t="shared" si="3"/>
        <v>0.45954</v>
      </c>
      <c r="AJ49" s="38">
        <f t="shared" si="4"/>
        <v>1.6507900000000002</v>
      </c>
      <c r="AK49" s="40">
        <v>0</v>
      </c>
      <c r="AL49" s="44">
        <f t="shared" si="15"/>
        <v>0</v>
      </c>
      <c r="AM49" s="40">
        <v>0</v>
      </c>
      <c r="AN49" s="44">
        <f t="shared" si="16"/>
        <v>0</v>
      </c>
      <c r="AO49" s="40">
        <v>5.5E-2</v>
      </c>
      <c r="AP49" s="38">
        <f t="shared" si="7"/>
        <v>0.16664999999999999</v>
      </c>
      <c r="AQ49" s="40">
        <v>0</v>
      </c>
      <c r="AR49" s="38">
        <f t="shared" si="8"/>
        <v>0</v>
      </c>
      <c r="AS49" s="41">
        <v>0</v>
      </c>
      <c r="AT49" s="40">
        <v>0</v>
      </c>
      <c r="AU49" s="38">
        <f t="shared" si="9"/>
        <v>0</v>
      </c>
      <c r="AV49" s="38">
        <f t="shared" si="10"/>
        <v>0.16664999999999999</v>
      </c>
      <c r="AW49" s="44">
        <f t="shared" si="17"/>
        <v>1.8174400000000002</v>
      </c>
      <c r="AX49" s="45">
        <f t="shared" si="12"/>
        <v>0.40018481848184811</v>
      </c>
      <c r="AY49" s="6">
        <v>3.03</v>
      </c>
      <c r="AZ49" s="5"/>
      <c r="BA49" s="38">
        <f t="shared" si="13"/>
        <v>0</v>
      </c>
      <c r="BB49" s="38">
        <f t="shared" si="14"/>
        <v>0</v>
      </c>
    </row>
    <row r="50" spans="1:54" x14ac:dyDescent="0.25">
      <c r="A50" s="30">
        <v>232</v>
      </c>
      <c r="B50" s="31"/>
      <c r="C50" s="31"/>
      <c r="D50" s="31"/>
      <c r="E50" s="28" t="s">
        <v>54</v>
      </c>
      <c r="F50" s="28" t="s">
        <v>55</v>
      </c>
      <c r="G50" s="28" t="s">
        <v>94</v>
      </c>
      <c r="H50" s="29" t="s">
        <v>56</v>
      </c>
      <c r="I50" s="31" t="s">
        <v>95</v>
      </c>
      <c r="J50" s="28" t="s">
        <v>96</v>
      </c>
      <c r="K50" s="30" t="s">
        <v>97</v>
      </c>
      <c r="L50" s="31" t="s">
        <v>57</v>
      </c>
      <c r="M50" s="31" t="s">
        <v>98</v>
      </c>
      <c r="N50" s="28" t="s">
        <v>86</v>
      </c>
      <c r="O50" s="31"/>
      <c r="P50" s="32" t="s">
        <v>159</v>
      </c>
      <c r="Q50" s="31"/>
      <c r="R50" s="31"/>
      <c r="S50" s="28" t="s">
        <v>99</v>
      </c>
      <c r="T50" s="33">
        <v>0.94</v>
      </c>
      <c r="U50" s="34">
        <v>0.97</v>
      </c>
      <c r="V50" s="28" t="s">
        <v>58</v>
      </c>
      <c r="W50" s="42">
        <v>25</v>
      </c>
      <c r="X50" s="42">
        <v>16</v>
      </c>
      <c r="Y50" s="42">
        <v>24</v>
      </c>
      <c r="Z50" s="46">
        <v>1.99</v>
      </c>
      <c r="AA50" s="5">
        <v>8</v>
      </c>
      <c r="AB50" s="43">
        <f t="shared" si="0"/>
        <v>9.5999999999999992E-3</v>
      </c>
      <c r="AC50" s="35">
        <v>56</v>
      </c>
      <c r="AD50" s="36">
        <f t="shared" si="1"/>
        <v>46666.666666666672</v>
      </c>
      <c r="AE50" s="37">
        <v>3500</v>
      </c>
      <c r="AF50" s="44">
        <f t="shared" si="2"/>
        <v>7.4999999999999997E-2</v>
      </c>
      <c r="AG50" s="31" t="s">
        <v>100</v>
      </c>
      <c r="AH50" s="39">
        <v>0.41399999999999998</v>
      </c>
      <c r="AI50" s="38">
        <f t="shared" si="3"/>
        <v>0.40157999999999999</v>
      </c>
      <c r="AJ50" s="38">
        <f t="shared" si="4"/>
        <v>1.44658</v>
      </c>
      <c r="AK50" s="40">
        <v>0</v>
      </c>
      <c r="AL50" s="44">
        <f t="shared" si="15"/>
        <v>0</v>
      </c>
      <c r="AM50" s="40">
        <v>0</v>
      </c>
      <c r="AN50" s="44">
        <f t="shared" si="16"/>
        <v>0</v>
      </c>
      <c r="AO50" s="40">
        <v>5.5E-2</v>
      </c>
      <c r="AP50" s="38">
        <f t="shared" si="7"/>
        <v>0.14244999999999999</v>
      </c>
      <c r="AQ50" s="40">
        <v>0</v>
      </c>
      <c r="AR50" s="38">
        <f t="shared" si="8"/>
        <v>0</v>
      </c>
      <c r="AS50" s="41">
        <v>0</v>
      </c>
      <c r="AT50" s="40">
        <v>0</v>
      </c>
      <c r="AU50" s="38">
        <f t="shared" si="9"/>
        <v>0</v>
      </c>
      <c r="AV50" s="38">
        <f t="shared" si="10"/>
        <v>0.14244999999999999</v>
      </c>
      <c r="AW50" s="44">
        <f t="shared" si="17"/>
        <v>1.5890299999999999</v>
      </c>
      <c r="AX50" s="45">
        <f t="shared" si="12"/>
        <v>0.38647490347490349</v>
      </c>
      <c r="AY50" s="6">
        <v>2.59</v>
      </c>
      <c r="AZ50" s="5"/>
      <c r="BA50" s="38">
        <f t="shared" si="13"/>
        <v>0</v>
      </c>
      <c r="BB50" s="38">
        <f t="shared" si="14"/>
        <v>0</v>
      </c>
    </row>
    <row r="51" spans="1:54" x14ac:dyDescent="0.25">
      <c r="A51" s="30">
        <v>233</v>
      </c>
      <c r="B51" s="31"/>
      <c r="C51" s="31"/>
      <c r="D51" s="31"/>
      <c r="E51" s="28" t="s">
        <v>54</v>
      </c>
      <c r="F51" s="28" t="s">
        <v>55</v>
      </c>
      <c r="G51" s="28" t="s">
        <v>94</v>
      </c>
      <c r="H51" s="29" t="s">
        <v>56</v>
      </c>
      <c r="I51" s="31" t="s">
        <v>95</v>
      </c>
      <c r="J51" s="28" t="s">
        <v>96</v>
      </c>
      <c r="K51" s="30" t="s">
        <v>97</v>
      </c>
      <c r="L51" s="31" t="s">
        <v>57</v>
      </c>
      <c r="M51" s="31" t="s">
        <v>101</v>
      </c>
      <c r="N51" s="28" t="s">
        <v>86</v>
      </c>
      <c r="O51" s="31"/>
      <c r="P51" s="32" t="s">
        <v>160</v>
      </c>
      <c r="Q51" s="31"/>
      <c r="S51" s="28" t="s">
        <v>99</v>
      </c>
      <c r="T51" s="33">
        <v>1.08</v>
      </c>
      <c r="U51" s="34">
        <v>1.1100000000000001</v>
      </c>
      <c r="V51" s="28" t="s">
        <v>58</v>
      </c>
      <c r="W51" s="42">
        <v>25</v>
      </c>
      <c r="X51" s="42">
        <v>16</v>
      </c>
      <c r="Y51" s="42">
        <v>26</v>
      </c>
      <c r="Z51" s="46">
        <v>2.41</v>
      </c>
      <c r="AA51" s="5">
        <v>8</v>
      </c>
      <c r="AB51" s="43">
        <f t="shared" si="0"/>
        <v>1.04E-2</v>
      </c>
      <c r="AC51" s="35">
        <v>56</v>
      </c>
      <c r="AD51" s="36">
        <f t="shared" si="1"/>
        <v>43076.923076923078</v>
      </c>
      <c r="AE51" s="37">
        <v>3500</v>
      </c>
      <c r="AF51" s="44">
        <f t="shared" si="2"/>
        <v>8.1250000000000003E-2</v>
      </c>
      <c r="AG51" s="31" t="s">
        <v>100</v>
      </c>
      <c r="AH51" s="39">
        <v>0.41399999999999998</v>
      </c>
      <c r="AI51" s="38">
        <f t="shared" si="3"/>
        <v>0.45954</v>
      </c>
      <c r="AJ51" s="38">
        <f t="shared" si="4"/>
        <v>1.6507900000000002</v>
      </c>
      <c r="AK51" s="40">
        <v>0</v>
      </c>
      <c r="AL51" s="44">
        <f t="shared" si="15"/>
        <v>0</v>
      </c>
      <c r="AM51" s="40">
        <v>0</v>
      </c>
      <c r="AN51" s="44">
        <f t="shared" si="16"/>
        <v>0</v>
      </c>
      <c r="AO51" s="40">
        <v>5.5E-2</v>
      </c>
      <c r="AP51" s="38">
        <f t="shared" si="7"/>
        <v>0.16664999999999999</v>
      </c>
      <c r="AQ51" s="40">
        <v>0</v>
      </c>
      <c r="AR51" s="38">
        <f t="shared" si="8"/>
        <v>0</v>
      </c>
      <c r="AS51" s="41">
        <v>0</v>
      </c>
      <c r="AT51" s="40">
        <v>0</v>
      </c>
      <c r="AU51" s="38">
        <f t="shared" si="9"/>
        <v>0</v>
      </c>
      <c r="AV51" s="38">
        <f t="shared" si="10"/>
        <v>0.16664999999999999</v>
      </c>
      <c r="AW51" s="44">
        <f t="shared" si="17"/>
        <v>1.8174400000000002</v>
      </c>
      <c r="AX51" s="45">
        <f t="shared" si="12"/>
        <v>0.40018481848184811</v>
      </c>
      <c r="AY51" s="6">
        <v>3.03</v>
      </c>
      <c r="AZ51" s="5"/>
      <c r="BA51" s="38">
        <f t="shared" si="13"/>
        <v>0</v>
      </c>
      <c r="BB51" s="38">
        <f t="shared" si="14"/>
        <v>0</v>
      </c>
    </row>
    <row r="52" spans="1:54" x14ac:dyDescent="0.25">
      <c r="A52" s="30">
        <v>234</v>
      </c>
      <c r="B52" s="31"/>
      <c r="C52" s="31"/>
      <c r="D52" s="31"/>
      <c r="E52" s="28" t="s">
        <v>54</v>
      </c>
      <c r="F52" s="28" t="s">
        <v>55</v>
      </c>
      <c r="G52" s="28" t="s">
        <v>94</v>
      </c>
      <c r="H52" s="29" t="s">
        <v>56</v>
      </c>
      <c r="I52" s="31" t="s">
        <v>95</v>
      </c>
      <c r="J52" s="28" t="s">
        <v>96</v>
      </c>
      <c r="K52" s="30" t="s">
        <v>97</v>
      </c>
      <c r="L52" s="31" t="s">
        <v>57</v>
      </c>
      <c r="M52" s="31" t="s">
        <v>98</v>
      </c>
      <c r="N52" s="28" t="s">
        <v>87</v>
      </c>
      <c r="O52" s="31"/>
      <c r="P52" s="32" t="s">
        <v>161</v>
      </c>
      <c r="Q52" s="31"/>
      <c r="R52" s="31"/>
      <c r="S52" s="28" t="s">
        <v>99</v>
      </c>
      <c r="T52" s="33">
        <v>0.94</v>
      </c>
      <c r="U52" s="34">
        <v>0.97</v>
      </c>
      <c r="V52" s="28" t="s">
        <v>58</v>
      </c>
      <c r="W52" s="42">
        <v>25</v>
      </c>
      <c r="X52" s="42">
        <v>16</v>
      </c>
      <c r="Y52" s="42">
        <v>24</v>
      </c>
      <c r="Z52" s="46">
        <v>1.99</v>
      </c>
      <c r="AA52" s="5">
        <v>8</v>
      </c>
      <c r="AB52" s="43">
        <f t="shared" si="0"/>
        <v>9.5999999999999992E-3</v>
      </c>
      <c r="AC52" s="35">
        <v>56</v>
      </c>
      <c r="AD52" s="36">
        <f t="shared" si="1"/>
        <v>46666.666666666672</v>
      </c>
      <c r="AE52" s="37">
        <v>3500</v>
      </c>
      <c r="AF52" s="44">
        <f t="shared" si="2"/>
        <v>7.4999999999999997E-2</v>
      </c>
      <c r="AG52" s="31" t="s">
        <v>100</v>
      </c>
      <c r="AH52" s="39">
        <v>0.41399999999999998</v>
      </c>
      <c r="AI52" s="38">
        <f t="shared" si="3"/>
        <v>0.40157999999999999</v>
      </c>
      <c r="AJ52" s="38">
        <f t="shared" si="4"/>
        <v>1.44658</v>
      </c>
      <c r="AK52" s="40">
        <v>0</v>
      </c>
      <c r="AL52" s="44">
        <f t="shared" si="15"/>
        <v>0</v>
      </c>
      <c r="AM52" s="40">
        <v>0</v>
      </c>
      <c r="AN52" s="44">
        <f t="shared" si="16"/>
        <v>0</v>
      </c>
      <c r="AO52" s="40">
        <v>5.5E-2</v>
      </c>
      <c r="AP52" s="38">
        <f t="shared" si="7"/>
        <v>0.14244999999999999</v>
      </c>
      <c r="AQ52" s="40">
        <v>0</v>
      </c>
      <c r="AR52" s="38">
        <f t="shared" si="8"/>
        <v>0</v>
      </c>
      <c r="AS52" s="41">
        <v>0</v>
      </c>
      <c r="AT52" s="40">
        <v>0</v>
      </c>
      <c r="AU52" s="38">
        <f t="shared" si="9"/>
        <v>0</v>
      </c>
      <c r="AV52" s="38">
        <f t="shared" si="10"/>
        <v>0.14244999999999999</v>
      </c>
      <c r="AW52" s="44">
        <f t="shared" si="17"/>
        <v>1.5890299999999999</v>
      </c>
      <c r="AX52" s="45">
        <f t="shared" si="12"/>
        <v>0.38647490347490349</v>
      </c>
      <c r="AY52" s="6">
        <v>2.59</v>
      </c>
      <c r="AZ52" s="5"/>
      <c r="BA52" s="38">
        <f t="shared" si="13"/>
        <v>0</v>
      </c>
      <c r="BB52" s="38">
        <f t="shared" si="14"/>
        <v>0</v>
      </c>
    </row>
    <row r="53" spans="1:54" x14ac:dyDescent="0.25">
      <c r="A53" s="30">
        <v>235</v>
      </c>
      <c r="B53" s="31"/>
      <c r="C53" s="31"/>
      <c r="D53" s="31"/>
      <c r="E53" s="28" t="s">
        <v>54</v>
      </c>
      <c r="F53" s="28" t="s">
        <v>55</v>
      </c>
      <c r="G53" s="28" t="s">
        <v>94</v>
      </c>
      <c r="H53" s="29" t="s">
        <v>56</v>
      </c>
      <c r="I53" s="31" t="s">
        <v>95</v>
      </c>
      <c r="J53" s="28" t="s">
        <v>96</v>
      </c>
      <c r="K53" s="30" t="s">
        <v>97</v>
      </c>
      <c r="L53" s="31" t="s">
        <v>57</v>
      </c>
      <c r="M53" s="31" t="s">
        <v>101</v>
      </c>
      <c r="N53" s="28" t="s">
        <v>87</v>
      </c>
      <c r="O53" s="31"/>
      <c r="P53" s="32" t="s">
        <v>162</v>
      </c>
      <c r="Q53" s="31"/>
      <c r="S53" s="28" t="s">
        <v>99</v>
      </c>
      <c r="T53" s="33">
        <v>1.08</v>
      </c>
      <c r="U53" s="34">
        <v>1.1100000000000001</v>
      </c>
      <c r="V53" s="28" t="s">
        <v>58</v>
      </c>
      <c r="W53" s="42">
        <v>25</v>
      </c>
      <c r="X53" s="42">
        <v>16</v>
      </c>
      <c r="Y53" s="42">
        <v>26</v>
      </c>
      <c r="Z53" s="46">
        <v>2.41</v>
      </c>
      <c r="AA53" s="5">
        <v>8</v>
      </c>
      <c r="AB53" s="43">
        <f t="shared" si="0"/>
        <v>1.04E-2</v>
      </c>
      <c r="AC53" s="35">
        <v>56</v>
      </c>
      <c r="AD53" s="36">
        <f t="shared" si="1"/>
        <v>43076.923076923078</v>
      </c>
      <c r="AE53" s="37">
        <v>3500</v>
      </c>
      <c r="AF53" s="44">
        <f t="shared" si="2"/>
        <v>8.1250000000000003E-2</v>
      </c>
      <c r="AG53" s="31" t="s">
        <v>100</v>
      </c>
      <c r="AH53" s="39">
        <v>0.41399999999999998</v>
      </c>
      <c r="AI53" s="38">
        <f t="shared" si="3"/>
        <v>0.45954</v>
      </c>
      <c r="AJ53" s="38">
        <f t="shared" si="4"/>
        <v>1.6507900000000002</v>
      </c>
      <c r="AK53" s="40">
        <v>0</v>
      </c>
      <c r="AL53" s="44">
        <f t="shared" si="15"/>
        <v>0</v>
      </c>
      <c r="AM53" s="40">
        <v>0</v>
      </c>
      <c r="AN53" s="44">
        <f t="shared" si="16"/>
        <v>0</v>
      </c>
      <c r="AO53" s="40">
        <v>5.5E-2</v>
      </c>
      <c r="AP53" s="38">
        <f t="shared" si="7"/>
        <v>0.16664999999999999</v>
      </c>
      <c r="AQ53" s="40">
        <v>0</v>
      </c>
      <c r="AR53" s="38">
        <f t="shared" si="8"/>
        <v>0</v>
      </c>
      <c r="AS53" s="41">
        <v>0</v>
      </c>
      <c r="AT53" s="40">
        <v>0</v>
      </c>
      <c r="AU53" s="38">
        <f t="shared" si="9"/>
        <v>0</v>
      </c>
      <c r="AV53" s="38">
        <f t="shared" si="10"/>
        <v>0.16664999999999999</v>
      </c>
      <c r="AW53" s="44">
        <f t="shared" si="17"/>
        <v>1.8174400000000002</v>
      </c>
      <c r="AX53" s="45">
        <f t="shared" si="12"/>
        <v>0.40018481848184811</v>
      </c>
      <c r="AY53" s="6">
        <v>3.03</v>
      </c>
      <c r="AZ53" s="5"/>
      <c r="BA53" s="38">
        <f t="shared" si="13"/>
        <v>0</v>
      </c>
      <c r="BB53" s="38">
        <f t="shared" si="14"/>
        <v>0</v>
      </c>
    </row>
    <row r="54" spans="1:54" x14ac:dyDescent="0.25">
      <c r="A54" s="30">
        <v>236</v>
      </c>
      <c r="B54" s="31"/>
      <c r="C54" s="31"/>
      <c r="D54" s="31"/>
      <c r="E54" s="28" t="s">
        <v>54</v>
      </c>
      <c r="F54" s="28" t="s">
        <v>55</v>
      </c>
      <c r="G54" s="28" t="s">
        <v>94</v>
      </c>
      <c r="H54" s="29" t="s">
        <v>56</v>
      </c>
      <c r="I54" s="31" t="s">
        <v>95</v>
      </c>
      <c r="J54" s="28" t="s">
        <v>96</v>
      </c>
      <c r="K54" s="30" t="s">
        <v>97</v>
      </c>
      <c r="L54" s="31" t="s">
        <v>57</v>
      </c>
      <c r="M54" s="31" t="s">
        <v>98</v>
      </c>
      <c r="N54" s="28" t="s">
        <v>88</v>
      </c>
      <c r="O54" s="31"/>
      <c r="P54" s="32" t="s">
        <v>163</v>
      </c>
      <c r="Q54" s="31"/>
      <c r="R54" s="31"/>
      <c r="S54" s="28" t="s">
        <v>99</v>
      </c>
      <c r="T54" s="33">
        <v>0.94</v>
      </c>
      <c r="U54" s="34">
        <v>0.97</v>
      </c>
      <c r="V54" s="28" t="s">
        <v>58</v>
      </c>
      <c r="W54" s="42">
        <v>25</v>
      </c>
      <c r="X54" s="42">
        <v>16</v>
      </c>
      <c r="Y54" s="42">
        <v>24</v>
      </c>
      <c r="Z54" s="46">
        <v>1.99</v>
      </c>
      <c r="AA54" s="5">
        <v>8</v>
      </c>
      <c r="AB54" s="43">
        <f t="shared" si="0"/>
        <v>9.5999999999999992E-3</v>
      </c>
      <c r="AC54" s="35">
        <v>56</v>
      </c>
      <c r="AD54" s="36">
        <f t="shared" si="1"/>
        <v>46666.666666666672</v>
      </c>
      <c r="AE54" s="37">
        <v>3500</v>
      </c>
      <c r="AF54" s="44">
        <f t="shared" si="2"/>
        <v>7.4999999999999997E-2</v>
      </c>
      <c r="AG54" s="31" t="s">
        <v>100</v>
      </c>
      <c r="AH54" s="39">
        <v>0.41399999999999998</v>
      </c>
      <c r="AI54" s="38">
        <f t="shared" si="3"/>
        <v>0.40157999999999999</v>
      </c>
      <c r="AJ54" s="38">
        <f t="shared" si="4"/>
        <v>1.44658</v>
      </c>
      <c r="AK54" s="40">
        <v>0</v>
      </c>
      <c r="AL54" s="44">
        <f t="shared" si="15"/>
        <v>0</v>
      </c>
      <c r="AM54" s="40">
        <v>0</v>
      </c>
      <c r="AN54" s="44">
        <f t="shared" si="16"/>
        <v>0</v>
      </c>
      <c r="AO54" s="40">
        <v>5.5E-2</v>
      </c>
      <c r="AP54" s="38">
        <f t="shared" si="7"/>
        <v>0.14244999999999999</v>
      </c>
      <c r="AQ54" s="40">
        <v>0</v>
      </c>
      <c r="AR54" s="38">
        <f t="shared" si="8"/>
        <v>0</v>
      </c>
      <c r="AS54" s="41">
        <v>0</v>
      </c>
      <c r="AT54" s="40">
        <v>0</v>
      </c>
      <c r="AU54" s="38">
        <f t="shared" si="9"/>
        <v>0</v>
      </c>
      <c r="AV54" s="38">
        <f t="shared" si="10"/>
        <v>0.14244999999999999</v>
      </c>
      <c r="AW54" s="44">
        <f t="shared" si="17"/>
        <v>1.5890299999999999</v>
      </c>
      <c r="AX54" s="45">
        <f t="shared" si="12"/>
        <v>0.38647490347490349</v>
      </c>
      <c r="AY54" s="6">
        <v>2.59</v>
      </c>
      <c r="AZ54" s="5"/>
      <c r="BA54" s="38">
        <f t="shared" si="13"/>
        <v>0</v>
      </c>
      <c r="BB54" s="38">
        <f t="shared" si="14"/>
        <v>0</v>
      </c>
    </row>
    <row r="55" spans="1:54" x14ac:dyDescent="0.25">
      <c r="A55" s="30">
        <v>237</v>
      </c>
      <c r="B55" s="31"/>
      <c r="C55" s="31"/>
      <c r="D55" s="31"/>
      <c r="E55" s="28" t="s">
        <v>54</v>
      </c>
      <c r="F55" s="28" t="s">
        <v>55</v>
      </c>
      <c r="G55" s="28" t="s">
        <v>94</v>
      </c>
      <c r="H55" s="29" t="s">
        <v>56</v>
      </c>
      <c r="I55" s="31" t="s">
        <v>95</v>
      </c>
      <c r="J55" s="28" t="s">
        <v>96</v>
      </c>
      <c r="K55" s="30" t="s">
        <v>97</v>
      </c>
      <c r="L55" s="31" t="s">
        <v>57</v>
      </c>
      <c r="M55" s="31" t="s">
        <v>101</v>
      </c>
      <c r="N55" s="28" t="s">
        <v>88</v>
      </c>
      <c r="O55" s="31"/>
      <c r="P55" s="32" t="s">
        <v>164</v>
      </c>
      <c r="Q55" s="31"/>
      <c r="S55" s="28" t="s">
        <v>99</v>
      </c>
      <c r="T55" s="33">
        <v>1.08</v>
      </c>
      <c r="U55" s="34">
        <v>1.1100000000000001</v>
      </c>
      <c r="V55" s="28" t="s">
        <v>58</v>
      </c>
      <c r="W55" s="42">
        <v>25</v>
      </c>
      <c r="X55" s="42">
        <v>16</v>
      </c>
      <c r="Y55" s="42">
        <v>26</v>
      </c>
      <c r="Z55" s="46">
        <v>2.41</v>
      </c>
      <c r="AA55" s="5">
        <v>8</v>
      </c>
      <c r="AB55" s="43">
        <f t="shared" si="0"/>
        <v>1.04E-2</v>
      </c>
      <c r="AC55" s="35">
        <v>56</v>
      </c>
      <c r="AD55" s="36">
        <f t="shared" si="1"/>
        <v>43076.923076923078</v>
      </c>
      <c r="AE55" s="37">
        <v>3500</v>
      </c>
      <c r="AF55" s="44">
        <f t="shared" si="2"/>
        <v>8.1250000000000003E-2</v>
      </c>
      <c r="AG55" s="31" t="s">
        <v>100</v>
      </c>
      <c r="AH55" s="39">
        <v>0.41399999999999998</v>
      </c>
      <c r="AI55" s="38">
        <f t="shared" si="3"/>
        <v>0.45954</v>
      </c>
      <c r="AJ55" s="38">
        <f t="shared" si="4"/>
        <v>1.6507900000000002</v>
      </c>
      <c r="AK55" s="40">
        <v>0</v>
      </c>
      <c r="AL55" s="44">
        <f t="shared" si="15"/>
        <v>0</v>
      </c>
      <c r="AM55" s="40">
        <v>0</v>
      </c>
      <c r="AN55" s="44">
        <f t="shared" si="16"/>
        <v>0</v>
      </c>
      <c r="AO55" s="40">
        <v>5.5E-2</v>
      </c>
      <c r="AP55" s="38">
        <f t="shared" si="7"/>
        <v>0.16664999999999999</v>
      </c>
      <c r="AQ55" s="40">
        <v>0</v>
      </c>
      <c r="AR55" s="38">
        <f t="shared" si="8"/>
        <v>0</v>
      </c>
      <c r="AS55" s="41">
        <v>0</v>
      </c>
      <c r="AT55" s="40">
        <v>0</v>
      </c>
      <c r="AU55" s="38">
        <f t="shared" si="9"/>
        <v>0</v>
      </c>
      <c r="AV55" s="38">
        <f t="shared" si="10"/>
        <v>0.16664999999999999</v>
      </c>
      <c r="AW55" s="44">
        <f t="shared" si="17"/>
        <v>1.8174400000000002</v>
      </c>
      <c r="AX55" s="45">
        <f t="shared" si="12"/>
        <v>0.40018481848184811</v>
      </c>
      <c r="AY55" s="6">
        <v>3.03</v>
      </c>
      <c r="AZ55" s="5"/>
      <c r="BA55" s="38">
        <f t="shared" si="13"/>
        <v>0</v>
      </c>
      <c r="BB55" s="38">
        <f t="shared" si="14"/>
        <v>0</v>
      </c>
    </row>
    <row r="56" spans="1:54" x14ac:dyDescent="0.25">
      <c r="A56" s="30">
        <v>238</v>
      </c>
      <c r="B56" s="31"/>
      <c r="C56" s="31"/>
      <c r="D56" s="31"/>
      <c r="E56" s="28" t="s">
        <v>54</v>
      </c>
      <c r="F56" s="28" t="s">
        <v>55</v>
      </c>
      <c r="G56" s="28" t="s">
        <v>94</v>
      </c>
      <c r="H56" s="29" t="s">
        <v>56</v>
      </c>
      <c r="I56" s="31" t="s">
        <v>95</v>
      </c>
      <c r="J56" s="28" t="s">
        <v>96</v>
      </c>
      <c r="K56" s="30" t="s">
        <v>132</v>
      </c>
      <c r="L56" s="31" t="s">
        <v>57</v>
      </c>
      <c r="M56" s="31" t="s">
        <v>98</v>
      </c>
      <c r="N56" s="28" t="s">
        <v>89</v>
      </c>
      <c r="O56" s="31"/>
      <c r="P56" s="32" t="s">
        <v>165</v>
      </c>
      <c r="Q56" s="31"/>
      <c r="R56" s="31"/>
      <c r="S56" s="28" t="s">
        <v>99</v>
      </c>
      <c r="T56" s="33">
        <v>0.94</v>
      </c>
      <c r="U56" s="34">
        <v>0.97</v>
      </c>
      <c r="V56" s="28" t="s">
        <v>58</v>
      </c>
      <c r="W56" s="42">
        <v>25</v>
      </c>
      <c r="X56" s="42">
        <v>16</v>
      </c>
      <c r="Y56" s="42">
        <v>24</v>
      </c>
      <c r="Z56" s="46">
        <v>1.99</v>
      </c>
      <c r="AA56" s="5">
        <v>8</v>
      </c>
      <c r="AB56" s="43">
        <f t="shared" si="0"/>
        <v>9.5999999999999992E-3</v>
      </c>
      <c r="AC56" s="35">
        <v>56</v>
      </c>
      <c r="AD56" s="36">
        <f t="shared" si="1"/>
        <v>46666.666666666672</v>
      </c>
      <c r="AE56" s="37">
        <v>3500</v>
      </c>
      <c r="AF56" s="44">
        <f t="shared" si="2"/>
        <v>7.4999999999999997E-2</v>
      </c>
      <c r="AG56" s="31" t="s">
        <v>100</v>
      </c>
      <c r="AH56" s="39">
        <v>0.41399999999999998</v>
      </c>
      <c r="AI56" s="38">
        <f t="shared" si="3"/>
        <v>0.40157999999999999</v>
      </c>
      <c r="AJ56" s="38">
        <f t="shared" si="4"/>
        <v>1.44658</v>
      </c>
      <c r="AK56" s="40">
        <v>0</v>
      </c>
      <c r="AL56" s="44">
        <f t="shared" si="15"/>
        <v>0</v>
      </c>
      <c r="AM56" s="40">
        <v>0</v>
      </c>
      <c r="AN56" s="44">
        <f t="shared" si="16"/>
        <v>0</v>
      </c>
      <c r="AO56" s="40">
        <v>5.5E-2</v>
      </c>
      <c r="AP56" s="38">
        <f t="shared" si="7"/>
        <v>0.14244999999999999</v>
      </c>
      <c r="AQ56" s="40">
        <v>0</v>
      </c>
      <c r="AR56" s="38">
        <f t="shared" si="8"/>
        <v>0</v>
      </c>
      <c r="AS56" s="41">
        <v>0</v>
      </c>
      <c r="AT56" s="40">
        <v>0</v>
      </c>
      <c r="AU56" s="38">
        <f t="shared" si="9"/>
        <v>0</v>
      </c>
      <c r="AV56" s="38">
        <f t="shared" si="10"/>
        <v>0.14244999999999999</v>
      </c>
      <c r="AW56" s="44">
        <f t="shared" si="17"/>
        <v>1.5890299999999999</v>
      </c>
      <c r="AX56" s="45">
        <f t="shared" si="12"/>
        <v>0.38647490347490349</v>
      </c>
      <c r="AY56" s="6">
        <v>2.59</v>
      </c>
      <c r="AZ56" s="5"/>
      <c r="BA56" s="38">
        <f t="shared" si="13"/>
        <v>0</v>
      </c>
      <c r="BB56" s="38">
        <f t="shared" si="14"/>
        <v>0</v>
      </c>
    </row>
    <row r="57" spans="1:54" x14ac:dyDescent="0.25">
      <c r="A57" s="30">
        <v>239</v>
      </c>
      <c r="B57" s="31"/>
      <c r="C57" s="31"/>
      <c r="D57" s="31"/>
      <c r="E57" s="28" t="s">
        <v>54</v>
      </c>
      <c r="F57" s="28" t="s">
        <v>55</v>
      </c>
      <c r="G57" s="28" t="s">
        <v>94</v>
      </c>
      <c r="H57" s="29" t="s">
        <v>56</v>
      </c>
      <c r="I57" s="31" t="s">
        <v>95</v>
      </c>
      <c r="J57" s="28" t="s">
        <v>166</v>
      </c>
      <c r="K57" s="30" t="s">
        <v>97</v>
      </c>
      <c r="L57" s="31" t="s">
        <v>57</v>
      </c>
      <c r="M57" s="31" t="s">
        <v>101</v>
      </c>
      <c r="N57" s="28" t="s">
        <v>89</v>
      </c>
      <c r="O57" s="31"/>
      <c r="P57" s="32" t="s">
        <v>167</v>
      </c>
      <c r="Q57" s="31"/>
      <c r="S57" s="28" t="s">
        <v>99</v>
      </c>
      <c r="T57" s="33">
        <v>1.08</v>
      </c>
      <c r="U57" s="34">
        <v>1.1100000000000001</v>
      </c>
      <c r="V57" s="28" t="s">
        <v>58</v>
      </c>
      <c r="W57" s="42">
        <v>25</v>
      </c>
      <c r="X57" s="42">
        <v>16</v>
      </c>
      <c r="Y57" s="42">
        <v>26</v>
      </c>
      <c r="Z57" s="46">
        <v>2.41</v>
      </c>
      <c r="AA57" s="5">
        <v>8</v>
      </c>
      <c r="AB57" s="43">
        <f t="shared" si="0"/>
        <v>1.04E-2</v>
      </c>
      <c r="AC57" s="35">
        <v>56</v>
      </c>
      <c r="AD57" s="36">
        <f t="shared" si="1"/>
        <v>43076.923076923078</v>
      </c>
      <c r="AE57" s="37">
        <v>3500</v>
      </c>
      <c r="AF57" s="44">
        <f t="shared" si="2"/>
        <v>8.1250000000000003E-2</v>
      </c>
      <c r="AG57" s="31" t="s">
        <v>100</v>
      </c>
      <c r="AH57" s="39">
        <v>0.41399999999999998</v>
      </c>
      <c r="AI57" s="38">
        <f t="shared" si="3"/>
        <v>0.45954</v>
      </c>
      <c r="AJ57" s="38">
        <f t="shared" si="4"/>
        <v>1.6507900000000002</v>
      </c>
      <c r="AK57" s="40">
        <v>0</v>
      </c>
      <c r="AL57" s="44">
        <f t="shared" si="15"/>
        <v>0</v>
      </c>
      <c r="AM57" s="40">
        <v>0</v>
      </c>
      <c r="AN57" s="44">
        <f t="shared" si="16"/>
        <v>0</v>
      </c>
      <c r="AO57" s="40">
        <v>5.5E-2</v>
      </c>
      <c r="AP57" s="38">
        <f t="shared" si="7"/>
        <v>0.16664999999999999</v>
      </c>
      <c r="AQ57" s="40">
        <v>0</v>
      </c>
      <c r="AR57" s="38">
        <f t="shared" si="8"/>
        <v>0</v>
      </c>
      <c r="AS57" s="41">
        <v>0</v>
      </c>
      <c r="AT57" s="40">
        <v>0</v>
      </c>
      <c r="AU57" s="38">
        <f t="shared" si="9"/>
        <v>0</v>
      </c>
      <c r="AV57" s="38">
        <f t="shared" si="10"/>
        <v>0.16664999999999999</v>
      </c>
      <c r="AW57" s="44">
        <f t="shared" si="17"/>
        <v>1.8174400000000002</v>
      </c>
      <c r="AX57" s="45">
        <f t="shared" si="12"/>
        <v>0.40018481848184811</v>
      </c>
      <c r="AY57" s="6">
        <v>3.03</v>
      </c>
      <c r="AZ57" s="5"/>
      <c r="BA57" s="38">
        <f t="shared" si="13"/>
        <v>0</v>
      </c>
      <c r="BB57" s="38">
        <f t="shared" si="14"/>
        <v>0</v>
      </c>
    </row>
    <row r="58" spans="1:54" x14ac:dyDescent="0.25">
      <c r="A58" s="30">
        <v>240</v>
      </c>
      <c r="B58" s="31"/>
      <c r="C58" s="31"/>
      <c r="D58" s="31"/>
      <c r="E58" s="28" t="s">
        <v>54</v>
      </c>
      <c r="F58" s="28" t="s">
        <v>55</v>
      </c>
      <c r="G58" s="28" t="s">
        <v>94</v>
      </c>
      <c r="H58" s="29" t="s">
        <v>56</v>
      </c>
      <c r="I58" s="31" t="s">
        <v>95</v>
      </c>
      <c r="J58" s="28" t="s">
        <v>96</v>
      </c>
      <c r="K58" s="30" t="s">
        <v>97</v>
      </c>
      <c r="L58" s="31" t="s">
        <v>57</v>
      </c>
      <c r="M58" s="31" t="s">
        <v>98</v>
      </c>
      <c r="N58" s="28" t="s">
        <v>90</v>
      </c>
      <c r="O58" s="31"/>
      <c r="P58" s="32" t="s">
        <v>168</v>
      </c>
      <c r="Q58" s="31"/>
      <c r="R58" s="31"/>
      <c r="S58" s="28" t="s">
        <v>99</v>
      </c>
      <c r="T58" s="33">
        <v>0.94</v>
      </c>
      <c r="U58" s="34">
        <v>0.97</v>
      </c>
      <c r="V58" s="28" t="s">
        <v>58</v>
      </c>
      <c r="W58" s="42">
        <v>25</v>
      </c>
      <c r="X58" s="42">
        <v>16</v>
      </c>
      <c r="Y58" s="42">
        <v>24</v>
      </c>
      <c r="Z58" s="46">
        <v>1.99</v>
      </c>
      <c r="AA58" s="5">
        <v>8</v>
      </c>
      <c r="AB58" s="43">
        <f t="shared" si="0"/>
        <v>9.5999999999999992E-3</v>
      </c>
      <c r="AC58" s="35">
        <v>56</v>
      </c>
      <c r="AD58" s="36">
        <f t="shared" si="1"/>
        <v>46666.666666666672</v>
      </c>
      <c r="AE58" s="37">
        <v>3500</v>
      </c>
      <c r="AF58" s="44">
        <f t="shared" si="2"/>
        <v>7.4999999999999997E-2</v>
      </c>
      <c r="AG58" s="31" t="s">
        <v>100</v>
      </c>
      <c r="AH58" s="39">
        <v>0.41399999999999998</v>
      </c>
      <c r="AI58" s="38">
        <f t="shared" si="3"/>
        <v>0.40157999999999999</v>
      </c>
      <c r="AJ58" s="38">
        <f t="shared" si="4"/>
        <v>1.44658</v>
      </c>
      <c r="AK58" s="40">
        <v>0</v>
      </c>
      <c r="AL58" s="44">
        <f t="shared" si="15"/>
        <v>0</v>
      </c>
      <c r="AM58" s="40">
        <v>0</v>
      </c>
      <c r="AN58" s="44">
        <f t="shared" si="16"/>
        <v>0</v>
      </c>
      <c r="AO58" s="40">
        <v>5.5E-2</v>
      </c>
      <c r="AP58" s="38">
        <f t="shared" si="7"/>
        <v>0.14244999999999999</v>
      </c>
      <c r="AQ58" s="40">
        <v>0</v>
      </c>
      <c r="AR58" s="38">
        <f t="shared" si="8"/>
        <v>0</v>
      </c>
      <c r="AS58" s="41">
        <v>0</v>
      </c>
      <c r="AT58" s="40">
        <v>0</v>
      </c>
      <c r="AU58" s="38">
        <f t="shared" si="9"/>
        <v>0</v>
      </c>
      <c r="AV58" s="38">
        <f t="shared" si="10"/>
        <v>0.14244999999999999</v>
      </c>
      <c r="AW58" s="44">
        <f t="shared" si="17"/>
        <v>1.5890299999999999</v>
      </c>
      <c r="AX58" s="45">
        <f t="shared" si="12"/>
        <v>0.38647490347490349</v>
      </c>
      <c r="AY58" s="6">
        <v>2.59</v>
      </c>
      <c r="AZ58" s="5"/>
      <c r="BA58" s="38">
        <f t="shared" si="13"/>
        <v>0</v>
      </c>
      <c r="BB58" s="38">
        <f t="shared" si="14"/>
        <v>0</v>
      </c>
    </row>
    <row r="59" spans="1:54" x14ac:dyDescent="0.25">
      <c r="A59" s="30">
        <v>241</v>
      </c>
      <c r="B59" s="31"/>
      <c r="C59" s="31"/>
      <c r="D59" s="31"/>
      <c r="E59" s="28" t="s">
        <v>54</v>
      </c>
      <c r="F59" s="28" t="s">
        <v>55</v>
      </c>
      <c r="G59" s="28" t="s">
        <v>94</v>
      </c>
      <c r="H59" s="29" t="s">
        <v>56</v>
      </c>
      <c r="I59" s="31" t="s">
        <v>95</v>
      </c>
      <c r="J59" s="28" t="s">
        <v>96</v>
      </c>
      <c r="K59" s="30" t="s">
        <v>97</v>
      </c>
      <c r="L59" s="31" t="s">
        <v>57</v>
      </c>
      <c r="M59" s="31" t="s">
        <v>101</v>
      </c>
      <c r="N59" s="28" t="s">
        <v>90</v>
      </c>
      <c r="O59" s="31"/>
      <c r="P59" s="32" t="s">
        <v>169</v>
      </c>
      <c r="Q59" s="31"/>
      <c r="S59" s="28" t="s">
        <v>99</v>
      </c>
      <c r="T59" s="33">
        <v>1.08</v>
      </c>
      <c r="U59" s="34">
        <v>1.1100000000000001</v>
      </c>
      <c r="V59" s="28" t="s">
        <v>58</v>
      </c>
      <c r="W59" s="42">
        <v>25</v>
      </c>
      <c r="X59" s="42">
        <v>16</v>
      </c>
      <c r="Y59" s="42">
        <v>26</v>
      </c>
      <c r="Z59" s="46">
        <v>2.41</v>
      </c>
      <c r="AA59" s="5">
        <v>8</v>
      </c>
      <c r="AB59" s="43">
        <f t="shared" si="0"/>
        <v>1.04E-2</v>
      </c>
      <c r="AC59" s="35">
        <v>56</v>
      </c>
      <c r="AD59" s="36">
        <f t="shared" si="1"/>
        <v>43076.923076923078</v>
      </c>
      <c r="AE59" s="37">
        <v>3500</v>
      </c>
      <c r="AF59" s="44">
        <f t="shared" si="2"/>
        <v>8.1250000000000003E-2</v>
      </c>
      <c r="AG59" s="31" t="s">
        <v>100</v>
      </c>
      <c r="AH59" s="39">
        <v>0.41399999999999998</v>
      </c>
      <c r="AI59" s="38">
        <f t="shared" si="3"/>
        <v>0.45954</v>
      </c>
      <c r="AJ59" s="38">
        <f t="shared" si="4"/>
        <v>1.6507900000000002</v>
      </c>
      <c r="AK59" s="40">
        <v>0</v>
      </c>
      <c r="AL59" s="44">
        <f t="shared" si="15"/>
        <v>0</v>
      </c>
      <c r="AM59" s="40">
        <v>0</v>
      </c>
      <c r="AN59" s="44">
        <f t="shared" si="16"/>
        <v>0</v>
      </c>
      <c r="AO59" s="40">
        <v>5.5E-2</v>
      </c>
      <c r="AP59" s="38">
        <f t="shared" si="7"/>
        <v>0.16664999999999999</v>
      </c>
      <c r="AQ59" s="40">
        <v>0</v>
      </c>
      <c r="AR59" s="38">
        <f t="shared" si="8"/>
        <v>0</v>
      </c>
      <c r="AS59" s="41">
        <v>0</v>
      </c>
      <c r="AT59" s="40">
        <v>0</v>
      </c>
      <c r="AU59" s="38">
        <f t="shared" si="9"/>
        <v>0</v>
      </c>
      <c r="AV59" s="38">
        <f t="shared" si="10"/>
        <v>0.16664999999999999</v>
      </c>
      <c r="AW59" s="44">
        <f t="shared" si="17"/>
        <v>1.8174400000000002</v>
      </c>
      <c r="AX59" s="45">
        <f t="shared" si="12"/>
        <v>0.40018481848184811</v>
      </c>
      <c r="AY59" s="6">
        <v>3.03</v>
      </c>
      <c r="AZ59" s="5"/>
      <c r="BA59" s="38">
        <f t="shared" si="13"/>
        <v>0</v>
      </c>
      <c r="BB59" s="38">
        <f t="shared" si="14"/>
        <v>0</v>
      </c>
    </row>
    <row r="60" spans="1:54" x14ac:dyDescent="0.25">
      <c r="A60" s="30">
        <v>242</v>
      </c>
      <c r="B60" s="31"/>
      <c r="C60" s="31"/>
      <c r="D60" s="31"/>
      <c r="E60" s="28" t="s">
        <v>54</v>
      </c>
      <c r="F60" s="28" t="s">
        <v>55</v>
      </c>
      <c r="G60" s="28" t="s">
        <v>94</v>
      </c>
      <c r="H60" s="29" t="s">
        <v>56</v>
      </c>
      <c r="I60" s="31" t="s">
        <v>95</v>
      </c>
      <c r="J60" s="28" t="s">
        <v>96</v>
      </c>
      <c r="K60" s="30" t="s">
        <v>97</v>
      </c>
      <c r="L60" s="31" t="s">
        <v>57</v>
      </c>
      <c r="M60" s="31" t="s">
        <v>98</v>
      </c>
      <c r="N60" s="28" t="s">
        <v>91</v>
      </c>
      <c r="O60" s="31"/>
      <c r="P60" s="32" t="s">
        <v>170</v>
      </c>
      <c r="Q60" s="31"/>
      <c r="R60" s="31"/>
      <c r="S60" s="28" t="s">
        <v>99</v>
      </c>
      <c r="T60" s="33">
        <v>0.94</v>
      </c>
      <c r="U60" s="34">
        <v>0.97</v>
      </c>
      <c r="V60" s="28" t="s">
        <v>58</v>
      </c>
      <c r="W60" s="42">
        <v>25</v>
      </c>
      <c r="X60" s="42">
        <v>16</v>
      </c>
      <c r="Y60" s="42">
        <v>24</v>
      </c>
      <c r="Z60" s="46">
        <v>1.99</v>
      </c>
      <c r="AA60" s="5">
        <v>8</v>
      </c>
      <c r="AB60" s="43">
        <f t="shared" si="0"/>
        <v>9.5999999999999992E-3</v>
      </c>
      <c r="AC60" s="35">
        <v>56</v>
      </c>
      <c r="AD60" s="36">
        <f t="shared" si="1"/>
        <v>46666.666666666672</v>
      </c>
      <c r="AE60" s="37">
        <v>3500</v>
      </c>
      <c r="AF60" s="44">
        <f t="shared" si="2"/>
        <v>7.4999999999999997E-2</v>
      </c>
      <c r="AG60" s="31" t="s">
        <v>100</v>
      </c>
      <c r="AH60" s="39">
        <v>0.41399999999999998</v>
      </c>
      <c r="AI60" s="38">
        <f t="shared" si="3"/>
        <v>0.40157999999999999</v>
      </c>
      <c r="AJ60" s="38">
        <f t="shared" si="4"/>
        <v>1.44658</v>
      </c>
      <c r="AK60" s="40">
        <v>0</v>
      </c>
      <c r="AL60" s="44">
        <f t="shared" si="15"/>
        <v>0</v>
      </c>
      <c r="AM60" s="40">
        <v>0</v>
      </c>
      <c r="AN60" s="44">
        <f t="shared" si="16"/>
        <v>0</v>
      </c>
      <c r="AO60" s="40">
        <v>5.5E-2</v>
      </c>
      <c r="AP60" s="38">
        <f t="shared" si="7"/>
        <v>0.14244999999999999</v>
      </c>
      <c r="AQ60" s="40">
        <v>0</v>
      </c>
      <c r="AR60" s="38">
        <f t="shared" si="8"/>
        <v>0</v>
      </c>
      <c r="AS60" s="41">
        <v>0</v>
      </c>
      <c r="AT60" s="40">
        <v>0</v>
      </c>
      <c r="AU60" s="38">
        <f t="shared" si="9"/>
        <v>0</v>
      </c>
      <c r="AV60" s="38">
        <f t="shared" si="10"/>
        <v>0.14244999999999999</v>
      </c>
      <c r="AW60" s="44">
        <f t="shared" si="17"/>
        <v>1.5890299999999999</v>
      </c>
      <c r="AX60" s="45">
        <f t="shared" si="12"/>
        <v>0.38647490347490349</v>
      </c>
      <c r="AY60" s="6">
        <v>2.59</v>
      </c>
      <c r="AZ60" s="5"/>
      <c r="BA60" s="38">
        <f t="shared" si="13"/>
        <v>0</v>
      </c>
      <c r="BB60" s="38">
        <f t="shared" si="14"/>
        <v>0</v>
      </c>
    </row>
    <row r="61" spans="1:54" x14ac:dyDescent="0.25">
      <c r="A61" s="30">
        <v>243</v>
      </c>
      <c r="B61" s="31"/>
      <c r="C61" s="31"/>
      <c r="D61" s="31"/>
      <c r="E61" s="28" t="s">
        <v>54</v>
      </c>
      <c r="F61" s="28" t="s">
        <v>55</v>
      </c>
      <c r="G61" s="28" t="s">
        <v>94</v>
      </c>
      <c r="H61" s="29" t="s">
        <v>56</v>
      </c>
      <c r="I61" s="31" t="s">
        <v>95</v>
      </c>
      <c r="J61" s="28" t="s">
        <v>96</v>
      </c>
      <c r="K61" s="30" t="s">
        <v>97</v>
      </c>
      <c r="L61" s="31" t="s">
        <v>57</v>
      </c>
      <c r="M61" s="31" t="s">
        <v>101</v>
      </c>
      <c r="N61" s="28" t="s">
        <v>91</v>
      </c>
      <c r="O61" s="31"/>
      <c r="P61" s="32" t="s">
        <v>171</v>
      </c>
      <c r="Q61" s="31"/>
      <c r="S61" s="28" t="s">
        <v>99</v>
      </c>
      <c r="T61" s="33">
        <v>1.08</v>
      </c>
      <c r="U61" s="34">
        <v>1.1100000000000001</v>
      </c>
      <c r="V61" s="28" t="s">
        <v>58</v>
      </c>
      <c r="W61" s="42">
        <v>25</v>
      </c>
      <c r="X61" s="42">
        <v>16</v>
      </c>
      <c r="Y61" s="42">
        <v>26</v>
      </c>
      <c r="Z61" s="46">
        <v>2.41</v>
      </c>
      <c r="AA61" s="5">
        <v>8</v>
      </c>
      <c r="AB61" s="43">
        <f t="shared" ref="AB61:AB65" si="18">IF(W61="","",W61*X61*Y61/1000000)</f>
        <v>1.04E-2</v>
      </c>
      <c r="AC61" s="35">
        <v>56</v>
      </c>
      <c r="AD61" s="36">
        <f t="shared" ref="AD61:AD65" si="19">IF(AA61="","",AC61/AB61*AA61)</f>
        <v>43076.923076923078</v>
      </c>
      <c r="AE61" s="37">
        <v>3500</v>
      </c>
      <c r="AF61" s="44">
        <f t="shared" ref="AF61:AF65" si="20">IF(ISERROR(AE61/AD61),"",AE61/AD61)</f>
        <v>8.1250000000000003E-2</v>
      </c>
      <c r="AG61" s="31" t="s">
        <v>100</v>
      </c>
      <c r="AH61" s="39">
        <v>0.41399999999999998</v>
      </c>
      <c r="AI61" s="38">
        <f t="shared" ref="AI61:AI65" si="21">IF(ISERROR(U61*AH61),"",U61*AH61)</f>
        <v>0.45954</v>
      </c>
      <c r="AJ61" s="38">
        <f t="shared" ref="AJ61:AJ65" si="22">IF(ISERROR(U61+AF61+AI61),"",U61+AF61+AI61)</f>
        <v>1.6507900000000002</v>
      </c>
      <c r="AK61" s="40">
        <v>0</v>
      </c>
      <c r="AL61" s="44">
        <f t="shared" si="15"/>
        <v>0</v>
      </c>
      <c r="AM61" s="40">
        <v>0</v>
      </c>
      <c r="AN61" s="44">
        <f t="shared" si="16"/>
        <v>0</v>
      </c>
      <c r="AO61" s="40">
        <v>5.5E-2</v>
      </c>
      <c r="AP61" s="38">
        <f t="shared" ref="AP61:AP65" si="23">IF(ISERROR(AY61*AO61),"",AY61*AO61)</f>
        <v>0.16664999999999999</v>
      </c>
      <c r="AQ61" s="40">
        <v>0</v>
      </c>
      <c r="AR61" s="38">
        <f t="shared" ref="AR61:AR65" si="24">IF(ISERROR(U61*AQ61),"",U61*AQ61)</f>
        <v>0</v>
      </c>
      <c r="AS61" s="41">
        <v>0</v>
      </c>
      <c r="AT61" s="40">
        <v>0</v>
      </c>
      <c r="AU61" s="38">
        <f t="shared" ref="AU61:AU65" si="25">IF(ISERROR(AY61*AT61),"",AY61*AT61)</f>
        <v>0</v>
      </c>
      <c r="AV61" s="38">
        <f t="shared" ref="AV61:AV65" si="26">IF(ISERROR(AL61+AN61+AP61+AR61+AU61),"",AL61+AN61+AP61+AR61+AU61)</f>
        <v>0.16664999999999999</v>
      </c>
      <c r="AW61" s="44">
        <f t="shared" si="17"/>
        <v>1.8174400000000002</v>
      </c>
      <c r="AX61" s="45">
        <f t="shared" ref="AX61:AX65" si="27">IF(ISERROR((AY61-AW61)/AY61),"",(AY61-AW61)/AY61)</f>
        <v>0.40018481848184811</v>
      </c>
      <c r="AY61" s="6">
        <v>3.03</v>
      </c>
      <c r="AZ61" s="5"/>
      <c r="BA61" s="38">
        <f t="shared" ref="BA61:BA65" si="28">IF(ISERROR(AW61*AZ61),"",AW61*AZ61)</f>
        <v>0</v>
      </c>
      <c r="BB61" s="38">
        <f t="shared" ref="BB61:BB65" si="29">IF(ISERROR(AY61*AZ61),"",AY61*AZ61)</f>
        <v>0</v>
      </c>
    </row>
    <row r="62" spans="1:54" x14ac:dyDescent="0.25">
      <c r="A62" s="30">
        <v>244</v>
      </c>
      <c r="B62" s="31"/>
      <c r="C62" s="31"/>
      <c r="D62" s="31"/>
      <c r="E62" s="28" t="s">
        <v>54</v>
      </c>
      <c r="F62" s="28" t="s">
        <v>55</v>
      </c>
      <c r="G62" s="28" t="s">
        <v>94</v>
      </c>
      <c r="H62" s="29" t="s">
        <v>56</v>
      </c>
      <c r="I62" s="31" t="s">
        <v>144</v>
      </c>
      <c r="J62" s="28" t="s">
        <v>96</v>
      </c>
      <c r="K62" s="30" t="s">
        <v>97</v>
      </c>
      <c r="L62" s="31" t="s">
        <v>57</v>
      </c>
      <c r="M62" s="31" t="s">
        <v>98</v>
      </c>
      <c r="N62" s="28" t="s">
        <v>92</v>
      </c>
      <c r="O62" s="31"/>
      <c r="P62" s="32" t="s">
        <v>172</v>
      </c>
      <c r="Q62" s="31"/>
      <c r="R62" s="31"/>
      <c r="S62" s="28" t="s">
        <v>99</v>
      </c>
      <c r="T62" s="33">
        <v>0.94</v>
      </c>
      <c r="U62" s="34">
        <v>0.97</v>
      </c>
      <c r="V62" s="28" t="s">
        <v>58</v>
      </c>
      <c r="W62" s="42">
        <v>25</v>
      </c>
      <c r="X62" s="42">
        <v>16</v>
      </c>
      <c r="Y62" s="42">
        <v>24</v>
      </c>
      <c r="Z62" s="46">
        <v>1.99</v>
      </c>
      <c r="AA62" s="5">
        <v>8</v>
      </c>
      <c r="AB62" s="43">
        <f t="shared" si="18"/>
        <v>9.5999999999999992E-3</v>
      </c>
      <c r="AC62" s="35">
        <v>56</v>
      </c>
      <c r="AD62" s="36">
        <f t="shared" si="19"/>
        <v>46666.666666666672</v>
      </c>
      <c r="AE62" s="37">
        <v>3500</v>
      </c>
      <c r="AF62" s="44">
        <f t="shared" si="20"/>
        <v>7.4999999999999997E-2</v>
      </c>
      <c r="AG62" s="31" t="s">
        <v>100</v>
      </c>
      <c r="AH62" s="39">
        <v>0.41399999999999998</v>
      </c>
      <c r="AI62" s="38">
        <f t="shared" si="21"/>
        <v>0.40157999999999999</v>
      </c>
      <c r="AJ62" s="38">
        <f t="shared" si="22"/>
        <v>1.44658</v>
      </c>
      <c r="AK62" s="40">
        <v>0</v>
      </c>
      <c r="AL62" s="44">
        <f t="shared" si="15"/>
        <v>0</v>
      </c>
      <c r="AM62" s="40">
        <v>0</v>
      </c>
      <c r="AN62" s="44">
        <f t="shared" si="16"/>
        <v>0</v>
      </c>
      <c r="AO62" s="40">
        <v>5.5E-2</v>
      </c>
      <c r="AP62" s="38">
        <f t="shared" si="23"/>
        <v>0.14244999999999999</v>
      </c>
      <c r="AQ62" s="40">
        <v>0</v>
      </c>
      <c r="AR62" s="38">
        <f t="shared" si="24"/>
        <v>0</v>
      </c>
      <c r="AS62" s="41">
        <v>0</v>
      </c>
      <c r="AT62" s="40">
        <v>0</v>
      </c>
      <c r="AU62" s="38">
        <f t="shared" si="25"/>
        <v>0</v>
      </c>
      <c r="AV62" s="38">
        <f t="shared" si="26"/>
        <v>0.14244999999999999</v>
      </c>
      <c r="AW62" s="44">
        <f t="shared" si="17"/>
        <v>1.5890299999999999</v>
      </c>
      <c r="AX62" s="45">
        <f t="shared" si="27"/>
        <v>0.38647490347490349</v>
      </c>
      <c r="AY62" s="6">
        <v>2.59</v>
      </c>
      <c r="AZ62" s="5"/>
      <c r="BA62" s="38">
        <f t="shared" si="28"/>
        <v>0</v>
      </c>
      <c r="BB62" s="38">
        <f t="shared" si="29"/>
        <v>0</v>
      </c>
    </row>
    <row r="63" spans="1:54" x14ac:dyDescent="0.25">
      <c r="A63" s="30">
        <v>245</v>
      </c>
      <c r="B63" s="31"/>
      <c r="C63" s="31"/>
      <c r="D63" s="31"/>
      <c r="E63" s="28" t="s">
        <v>54</v>
      </c>
      <c r="F63" s="28" t="s">
        <v>55</v>
      </c>
      <c r="G63" s="28" t="s">
        <v>94</v>
      </c>
      <c r="H63" s="29" t="s">
        <v>56</v>
      </c>
      <c r="I63" s="31" t="s">
        <v>95</v>
      </c>
      <c r="J63" s="28" t="s">
        <v>96</v>
      </c>
      <c r="K63" s="30" t="s">
        <v>97</v>
      </c>
      <c r="L63" s="31" t="s">
        <v>57</v>
      </c>
      <c r="M63" s="31" t="s">
        <v>101</v>
      </c>
      <c r="N63" s="28" t="s">
        <v>92</v>
      </c>
      <c r="O63" s="31"/>
      <c r="P63" s="32" t="s">
        <v>173</v>
      </c>
      <c r="Q63" s="31"/>
      <c r="S63" s="28" t="s">
        <v>99</v>
      </c>
      <c r="T63" s="33">
        <v>1.08</v>
      </c>
      <c r="U63" s="34">
        <v>1.1100000000000001</v>
      </c>
      <c r="V63" s="28" t="s">
        <v>58</v>
      </c>
      <c r="W63" s="42">
        <v>25</v>
      </c>
      <c r="X63" s="42">
        <v>16</v>
      </c>
      <c r="Y63" s="42">
        <v>26</v>
      </c>
      <c r="Z63" s="46">
        <v>2.41</v>
      </c>
      <c r="AA63" s="5">
        <v>8</v>
      </c>
      <c r="AB63" s="43">
        <f t="shared" si="18"/>
        <v>1.04E-2</v>
      </c>
      <c r="AC63" s="35">
        <v>56</v>
      </c>
      <c r="AD63" s="36">
        <f t="shared" si="19"/>
        <v>43076.923076923078</v>
      </c>
      <c r="AE63" s="37">
        <v>3500</v>
      </c>
      <c r="AF63" s="44">
        <f t="shared" si="20"/>
        <v>8.1250000000000003E-2</v>
      </c>
      <c r="AG63" s="31" t="s">
        <v>100</v>
      </c>
      <c r="AH63" s="39">
        <v>0.41399999999999998</v>
      </c>
      <c r="AI63" s="38">
        <f t="shared" si="21"/>
        <v>0.45954</v>
      </c>
      <c r="AJ63" s="38">
        <f t="shared" si="22"/>
        <v>1.6507900000000002</v>
      </c>
      <c r="AK63" s="40">
        <v>0</v>
      </c>
      <c r="AL63" s="44">
        <f t="shared" si="15"/>
        <v>0</v>
      </c>
      <c r="AM63" s="40">
        <v>0</v>
      </c>
      <c r="AN63" s="44">
        <f t="shared" si="16"/>
        <v>0</v>
      </c>
      <c r="AO63" s="40">
        <v>5.5E-2</v>
      </c>
      <c r="AP63" s="38">
        <f t="shared" si="23"/>
        <v>0.16664999999999999</v>
      </c>
      <c r="AQ63" s="40">
        <v>0</v>
      </c>
      <c r="AR63" s="38">
        <f t="shared" si="24"/>
        <v>0</v>
      </c>
      <c r="AS63" s="41">
        <v>0</v>
      </c>
      <c r="AT63" s="40">
        <v>0</v>
      </c>
      <c r="AU63" s="38">
        <f t="shared" si="25"/>
        <v>0</v>
      </c>
      <c r="AV63" s="38">
        <f t="shared" si="26"/>
        <v>0.16664999999999999</v>
      </c>
      <c r="AW63" s="44">
        <f t="shared" si="17"/>
        <v>1.8174400000000002</v>
      </c>
      <c r="AX63" s="45">
        <f t="shared" si="27"/>
        <v>0.40018481848184811</v>
      </c>
      <c r="AY63" s="6">
        <v>3.03</v>
      </c>
      <c r="AZ63" s="5"/>
      <c r="BA63" s="38">
        <f t="shared" si="28"/>
        <v>0</v>
      </c>
      <c r="BB63" s="38">
        <f t="shared" si="29"/>
        <v>0</v>
      </c>
    </row>
    <row r="64" spans="1:54" x14ac:dyDescent="0.25">
      <c r="A64" s="30">
        <v>246</v>
      </c>
      <c r="B64" s="31"/>
      <c r="C64" s="31"/>
      <c r="D64" s="31"/>
      <c r="E64" s="28" t="s">
        <v>54</v>
      </c>
      <c r="F64" s="28" t="s">
        <v>55</v>
      </c>
      <c r="G64" s="28" t="s">
        <v>94</v>
      </c>
      <c r="H64" s="29" t="s">
        <v>56</v>
      </c>
      <c r="I64" s="31" t="s">
        <v>95</v>
      </c>
      <c r="J64" s="28" t="s">
        <v>96</v>
      </c>
      <c r="K64" s="30" t="s">
        <v>97</v>
      </c>
      <c r="L64" s="31" t="s">
        <v>57</v>
      </c>
      <c r="M64" s="31" t="s">
        <v>98</v>
      </c>
      <c r="N64" s="28" t="s">
        <v>93</v>
      </c>
      <c r="O64" s="31"/>
      <c r="P64" s="32" t="s">
        <v>174</v>
      </c>
      <c r="Q64" s="31"/>
      <c r="R64" s="31"/>
      <c r="S64" s="28" t="s">
        <v>99</v>
      </c>
      <c r="T64" s="33">
        <v>0.94</v>
      </c>
      <c r="U64" s="34">
        <v>0.97</v>
      </c>
      <c r="V64" s="28" t="s">
        <v>58</v>
      </c>
      <c r="W64" s="42">
        <v>25</v>
      </c>
      <c r="X64" s="42">
        <v>16</v>
      </c>
      <c r="Y64" s="42">
        <v>24</v>
      </c>
      <c r="Z64" s="46">
        <v>1.99</v>
      </c>
      <c r="AA64" s="5">
        <v>8</v>
      </c>
      <c r="AB64" s="43">
        <f t="shared" si="18"/>
        <v>9.5999999999999992E-3</v>
      </c>
      <c r="AC64" s="35">
        <v>56</v>
      </c>
      <c r="AD64" s="36">
        <f t="shared" si="19"/>
        <v>46666.666666666672</v>
      </c>
      <c r="AE64" s="37">
        <v>3500</v>
      </c>
      <c r="AF64" s="44">
        <f t="shared" si="20"/>
        <v>7.4999999999999997E-2</v>
      </c>
      <c r="AG64" s="31" t="s">
        <v>100</v>
      </c>
      <c r="AH64" s="39">
        <v>0.41399999999999998</v>
      </c>
      <c r="AI64" s="38">
        <f t="shared" si="21"/>
        <v>0.40157999999999999</v>
      </c>
      <c r="AJ64" s="38">
        <f t="shared" si="22"/>
        <v>1.44658</v>
      </c>
      <c r="AK64" s="40">
        <v>0</v>
      </c>
      <c r="AL64" s="44">
        <f t="shared" si="15"/>
        <v>0</v>
      </c>
      <c r="AM64" s="40">
        <v>0</v>
      </c>
      <c r="AN64" s="44">
        <f t="shared" si="16"/>
        <v>0</v>
      </c>
      <c r="AO64" s="40">
        <v>5.5E-2</v>
      </c>
      <c r="AP64" s="38">
        <f t="shared" si="23"/>
        <v>0.14244999999999999</v>
      </c>
      <c r="AQ64" s="40">
        <v>0</v>
      </c>
      <c r="AR64" s="38">
        <f t="shared" si="24"/>
        <v>0</v>
      </c>
      <c r="AS64" s="41">
        <v>0</v>
      </c>
      <c r="AT64" s="40">
        <v>0</v>
      </c>
      <c r="AU64" s="38">
        <f t="shared" si="25"/>
        <v>0</v>
      </c>
      <c r="AV64" s="38">
        <f t="shared" si="26"/>
        <v>0.14244999999999999</v>
      </c>
      <c r="AW64" s="44">
        <f t="shared" si="17"/>
        <v>1.5890299999999999</v>
      </c>
      <c r="AX64" s="45">
        <f t="shared" si="27"/>
        <v>0.38647490347490349</v>
      </c>
      <c r="AY64" s="6">
        <v>2.59</v>
      </c>
      <c r="AZ64" s="5"/>
      <c r="BA64" s="38">
        <f t="shared" si="28"/>
        <v>0</v>
      </c>
      <c r="BB64" s="38">
        <f t="shared" si="29"/>
        <v>0</v>
      </c>
    </row>
    <row r="65" spans="1:54" x14ac:dyDescent="0.25">
      <c r="A65" s="30">
        <v>247</v>
      </c>
      <c r="B65" s="31"/>
      <c r="C65" s="31"/>
      <c r="D65" s="31"/>
      <c r="E65" s="28" t="s">
        <v>54</v>
      </c>
      <c r="F65" s="28" t="s">
        <v>55</v>
      </c>
      <c r="G65" s="28" t="s">
        <v>94</v>
      </c>
      <c r="H65" s="29" t="s">
        <v>56</v>
      </c>
      <c r="I65" s="31" t="s">
        <v>95</v>
      </c>
      <c r="J65" s="28" t="s">
        <v>96</v>
      </c>
      <c r="K65" s="30" t="s">
        <v>97</v>
      </c>
      <c r="L65" s="31" t="s">
        <v>57</v>
      </c>
      <c r="M65" s="31" t="s">
        <v>101</v>
      </c>
      <c r="N65" s="28" t="s">
        <v>93</v>
      </c>
      <c r="O65" s="31"/>
      <c r="P65" s="32" t="s">
        <v>175</v>
      </c>
      <c r="Q65" s="31"/>
      <c r="S65" s="28" t="s">
        <v>99</v>
      </c>
      <c r="T65" s="33">
        <v>1.08</v>
      </c>
      <c r="U65" s="34">
        <v>1.1100000000000001</v>
      </c>
      <c r="V65" s="28" t="s">
        <v>58</v>
      </c>
      <c r="W65" s="42">
        <v>25</v>
      </c>
      <c r="X65" s="42">
        <v>16</v>
      </c>
      <c r="Y65" s="42">
        <v>26</v>
      </c>
      <c r="Z65" s="46">
        <v>2.41</v>
      </c>
      <c r="AA65" s="5">
        <v>8</v>
      </c>
      <c r="AB65" s="43">
        <f t="shared" si="18"/>
        <v>1.04E-2</v>
      </c>
      <c r="AC65" s="35">
        <v>56</v>
      </c>
      <c r="AD65" s="36">
        <f t="shared" si="19"/>
        <v>43076.923076923078</v>
      </c>
      <c r="AE65" s="37">
        <v>3500</v>
      </c>
      <c r="AF65" s="44">
        <f t="shared" si="20"/>
        <v>8.1250000000000003E-2</v>
      </c>
      <c r="AG65" s="31" t="s">
        <v>100</v>
      </c>
      <c r="AH65" s="39">
        <v>0.41399999999999998</v>
      </c>
      <c r="AI65" s="38">
        <f t="shared" si="21"/>
        <v>0.45954</v>
      </c>
      <c r="AJ65" s="38">
        <f t="shared" si="22"/>
        <v>1.6507900000000002</v>
      </c>
      <c r="AK65" s="40">
        <v>0</v>
      </c>
      <c r="AL65" s="44">
        <f t="shared" si="15"/>
        <v>0</v>
      </c>
      <c r="AM65" s="40">
        <v>0</v>
      </c>
      <c r="AN65" s="44">
        <f t="shared" si="16"/>
        <v>0</v>
      </c>
      <c r="AO65" s="40">
        <v>5.5E-2</v>
      </c>
      <c r="AP65" s="38">
        <f t="shared" si="23"/>
        <v>0.16664999999999999</v>
      </c>
      <c r="AQ65" s="40">
        <v>0</v>
      </c>
      <c r="AR65" s="38">
        <f t="shared" si="24"/>
        <v>0</v>
      </c>
      <c r="AS65" s="41">
        <v>0</v>
      </c>
      <c r="AT65" s="40">
        <v>0</v>
      </c>
      <c r="AU65" s="38">
        <f t="shared" si="25"/>
        <v>0</v>
      </c>
      <c r="AV65" s="38">
        <f t="shared" si="26"/>
        <v>0.16664999999999999</v>
      </c>
      <c r="AW65" s="44">
        <f t="shared" si="17"/>
        <v>1.8174400000000002</v>
      </c>
      <c r="AX65" s="45">
        <f t="shared" si="27"/>
        <v>0.40018481848184811</v>
      </c>
      <c r="AY65" s="6">
        <v>3.03</v>
      </c>
      <c r="AZ65" s="5"/>
      <c r="BA65" s="38">
        <f t="shared" si="28"/>
        <v>0</v>
      </c>
      <c r="BB65" s="38">
        <f t="shared" si="29"/>
        <v>0</v>
      </c>
    </row>
  </sheetData>
  <sheetProtection insertRows="0" deleteRows="0" sort="0"/>
  <protectedRanges>
    <protectedRange sqref="O8 O10 O12 O14 O16 O18 O20 O22 M66:AY206 N2:N65 M24 M26 M28 M30 M32 M34 M36 M38 M40 M42 M44 M46 M48 M50 M52 M54 M56 M58 M60 M62 M64 E24:K24 E26:K26 E28:K28 E30:K30 E32:K32 E34:K34 E36:K36 E38:K38 E40:K40 E42:K42 E44:K44 E46:K46 E48:K48 E50:K50 E52:K52 E54:K54 E56:K56 E58:K58 E60:K60 E62:K62 E64:K64 H25:K25 H27:K27 H29:K29 H31:K31 H33:K33 H35:K35 H37:K37 H39:K39 H41:K41 H43:K43 H45:K45 H47:K47 H49:K49 H51:K51 H53:K53 H55:K55 H57:K57 H59:K59 H61:K61 H63:K63 H65:K65 U24:Y24 U26:Y26 U28:Y28 U30:Y30 U32:Y32 U34:Y34 U36:Y36 U38:Y38 U40:Y40 U42:Y42 U44:Y44 U46:Y46 U48:Y48 U50:Y50 U52:Y52 U54:Y54 U56:Y56 U58:Y58 U60:Y60 U62:Y62 U64:Y64 S25 S27 S29 S31 S33 S35 S37 S39 S41 S43 S45 S47 S49 S51 S53 S55 S57 S59 S61 S63 S65 V25 V27 V29 V31 V33 V35 V37 V39 V41 V43 V45 V47 V49 V51 V53 V55 V57 V59 V61 V63 V65 AF2:AG65 AZ2:AZ65 AA2:AD65 O24 O26 O28 O30 O32 O34 O36 O38 O40 O42 O44 O46 O48 O50 O52 O54 O56 O58 O60 O62 O64 Q58:S58 A2:D65 Q60:S60 Q62:S62 Q64:S64 AI2:AX65 Q2:S2 Q4:S4 Q6:S6 Q8:S8 Q10:S10 Q12:S12 Q14:S14 Q16:S16 Q18:S18 A66:K206 Q20:S20 Q22:S22 Q24:S24 Q26:S26 Q28:S28 U2:Y2 U4:Y4 U6:Y6 U8:Y8 U10:Y10 U12:Y12 U14:Y14 U16:Y16 U18:Y18 U20:Y20 U22:Y22 Q30:S30 Q32:S32 M2 M4 M6 M8 M10 M12 M14 M16 M18 M20 M22 Q34:S34 Q36:S36 E2:K2 E4:K4 E6:K6 E8:K8 E10:K10 E12:K12 E14:K14 E16:K16 E18:K18 E20:K20 E22:K22 Q38:S38 Q40:S40 H3:K3 H5:K5 H7:K7 H9:K9 H11:K11 H13:K13 H15:K15 H17:K17 H19:K19 H21:K21 H23:K23 Q42:S42 Q44:S44 S3 S5 S7 S9 S11 S13 S15 S17 S19 S21 S23 Q46:S46 Q48:S48 V3 V5 V7 V9 V11 V13 V15 V17 V19 V21 V23 Q50:S50 Q52:S52 Q54:S54 Q56:S56 O2 O4 O6" name="Range1"/>
    <protectedRange sqref="AE2:AE65" name="Range1_3"/>
    <protectedRange sqref="AH2:AH65" name="Range1_4"/>
    <protectedRange sqref="L2:L242" name="Range1_1"/>
    <protectedRange sqref="Q31 Q33 Q35 Q37 Q39 Q41 U3 U5 U7 U9 U11 U13 U15 U17 U19 U21 U23 Q43 Q45 E3:G3 E5:G5 E7:G7 E9:G9 E11:G11 E13:G13 E15:G15 E17:G17 E19:G19 E21:G21 E23:G23 Q47 Q49 M3 M5 M7 M9 M11 M13 M15 M17 M19 M21 M23 Q51 Q53 W3:Y3 W5:Y5 W7:Y7 W9:Y9 W11:Y11 W13:Y13 W15:Y15 W17:Y17 W19:Y19 W21:Y21 W23:Y23 Q55 Q57 Q59 O3 O5 O7 O9 O11 O13 O15 O17 O19 O21 O23 E25:G25 E27:G27 E29:G29 E31:G31 E33:G33 E35:G35 E37:G37 E39:G39 E41:G41 E43:G43 E45:G45 E47:G47 E49:G49 E51:G51 E53:G53 E55:G55 E57:G57 E59:G59 E61:G61 E63:G63 E65:G65 M25 M27 M29 M31 M33 M35 M37 M39 M41 M43 M45 M47 M49 M51 M53 M55 M57 M59 M61 M63 M65 U25 U27 U29 U31 U33 U35 U37 U39 U41 U43 U45 U47 U49 U51 U53 U55 U57 U59 U61 U63 U65 W25:Y25 W27:Y27 W29:Y29 W31:Y31 W33:Y33 W35:Y35 W37:Y37 W39:Y39 W41:Y41 W43:Y43 W45:Y45 W47:Y47 W49:Y49 W51:Y51 W53:Y53 W55:Y55 W57:Y57 W59:Y59 W61:Y61 W63:Y63 W65:Y65 O25 O27 O29 O31 O33 O35 O37 O39 O41 O43 O45 O47 O49 O51 O53 O55 O57 O59 O61 O63 O65 Q61 Q63 Q65 Q3 Q5 Q7 Q9 Q11 Q13 Q15 Q17 Q19 Q21 Q23 Q25 Q27 Q29" name="Range1_5"/>
  </protectedRanges>
  <autoFilter ref="A1:BB1"/>
  <phoneticPr fontId="2"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[16]ValueSelect!#REF!</xm:f>
          </x14:formula1>
          <xm:sqref>E2:G2 E4:G4 E6:G6 E8:G8 E10:G10 E12:G12 E14:G14 E16:G16 E18:G18 E20:G20 E22:G22 E24:G24 E26:G26 E28:G28 E30:G30 E32:G32 E34:G34 E36:G36 E38:G38 E40:G40 E42:G42 E44:G44 E46:G46 E48:G48 E50:G50 E52:G52 E54:G54 E56:G56 E58:G58 E60:G60 E62:G62 E64:G64</xm:sqref>
        </x14:dataValidation>
        <x14:dataValidation type="list" allowBlank="1" showInputMessage="1" showErrorMessage="1">
          <x14:formula1>
            <xm:f>[16]Data!#REF!</xm:f>
          </x14:formula1>
          <xm:sqref>V2:V65 S2:S65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刘婕</dc:creator>
  <cp:lastModifiedBy>刘婕</cp:lastModifiedBy>
  <dcterms:created xsi:type="dcterms:W3CDTF">2025-10-10T07:39:36Z</dcterms:created>
  <dcterms:modified xsi:type="dcterms:W3CDTF">2025-10-11T01:57:22Z</dcterms:modified>
</cp:coreProperties>
</file>