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 iterate="1" iterateCount="1" iterateDelta="9999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9" i="1" l="1"/>
  <c r="BB9" i="1"/>
  <c r="AV9" i="1"/>
  <c r="AS9" i="1"/>
  <c r="AP9" i="1"/>
  <c r="AN9" i="1"/>
  <c r="AL9" i="1"/>
  <c r="AH9" i="1"/>
  <c r="AC9" i="1"/>
  <c r="AD9" i="1" s="1"/>
  <c r="AF9" i="1" s="1"/>
  <c r="U9" i="1"/>
  <c r="T9" i="1"/>
  <c r="BE8" i="1"/>
  <c r="BB8" i="1"/>
  <c r="AV8" i="1"/>
  <c r="AS8" i="1"/>
  <c r="AP8" i="1"/>
  <c r="AN8" i="1"/>
  <c r="AL8" i="1"/>
  <c r="AH8" i="1"/>
  <c r="AC8" i="1"/>
  <c r="AD8" i="1" s="1"/>
  <c r="AF8" i="1" s="1"/>
  <c r="U8" i="1"/>
  <c r="AI8" i="1" s="1"/>
  <c r="T8" i="1"/>
  <c r="BE7" i="1"/>
  <c r="BB7" i="1"/>
  <c r="AV7" i="1"/>
  <c r="AS7" i="1"/>
  <c r="AP7" i="1"/>
  <c r="AN7" i="1"/>
  <c r="AL7" i="1"/>
  <c r="AH7" i="1"/>
  <c r="AC7" i="1"/>
  <c r="AD7" i="1" s="1"/>
  <c r="AF7" i="1" s="1"/>
  <c r="U7" i="1"/>
  <c r="T7" i="1"/>
  <c r="BE6" i="1"/>
  <c r="BB6" i="1"/>
  <c r="AV6" i="1"/>
  <c r="AS6" i="1"/>
  <c r="AP6" i="1"/>
  <c r="AN6" i="1"/>
  <c r="AL6" i="1"/>
  <c r="AW6" i="1" s="1"/>
  <c r="AH6" i="1"/>
  <c r="AC6" i="1"/>
  <c r="AD6" i="1" s="1"/>
  <c r="AF6" i="1" s="1"/>
  <c r="U6" i="1"/>
  <c r="T6" i="1"/>
  <c r="BE5" i="1"/>
  <c r="BB5" i="1"/>
  <c r="AV5" i="1"/>
  <c r="AS5" i="1"/>
  <c r="AP5" i="1"/>
  <c r="AN5" i="1"/>
  <c r="AL5" i="1"/>
  <c r="AH5" i="1"/>
  <c r="AC5" i="1"/>
  <c r="AD5" i="1" s="1"/>
  <c r="AF5" i="1" s="1"/>
  <c r="U5" i="1"/>
  <c r="T5" i="1"/>
  <c r="BE4" i="1"/>
  <c r="BB4" i="1"/>
  <c r="AV4" i="1"/>
  <c r="AS4" i="1"/>
  <c r="AP4" i="1"/>
  <c r="AN4" i="1"/>
  <c r="AL4" i="1"/>
  <c r="AH4" i="1"/>
  <c r="AC4" i="1"/>
  <c r="AD4" i="1" s="1"/>
  <c r="AF4" i="1" s="1"/>
  <c r="U4" i="1"/>
  <c r="AI4" i="1" s="1"/>
  <c r="T4" i="1"/>
  <c r="BE3" i="1"/>
  <c r="BB3" i="1"/>
  <c r="AV3" i="1"/>
  <c r="AS3" i="1"/>
  <c r="AP3" i="1"/>
  <c r="AN3" i="1"/>
  <c r="AL3" i="1"/>
  <c r="AH3" i="1"/>
  <c r="AC3" i="1"/>
  <c r="AD3" i="1" s="1"/>
  <c r="AF3" i="1" s="1"/>
  <c r="U3" i="1"/>
  <c r="T3" i="1"/>
  <c r="BE2" i="1"/>
  <c r="BB2" i="1"/>
  <c r="AV2" i="1"/>
  <c r="AS2" i="1"/>
  <c r="AP2" i="1"/>
  <c r="AN2" i="1"/>
  <c r="AL2" i="1"/>
  <c r="AW2" i="1" s="1"/>
  <c r="AH2" i="1"/>
  <c r="AC2" i="1"/>
  <c r="AD2" i="1" s="1"/>
  <c r="AF2" i="1" s="1"/>
  <c r="U2" i="1"/>
  <c r="AI2" i="1" s="1"/>
  <c r="T2" i="1"/>
  <c r="AI6" i="1" l="1"/>
  <c r="AJ6" i="1" s="1"/>
  <c r="AX6" i="1" s="1"/>
  <c r="AY6" i="1" s="1"/>
  <c r="BD6" i="1" s="1"/>
  <c r="AW7" i="1"/>
  <c r="AW3" i="1"/>
  <c r="AJ2" i="1"/>
  <c r="AX2" i="1" s="1"/>
  <c r="AY2" i="1" s="1"/>
  <c r="BD2" i="1" s="1"/>
  <c r="AW5" i="1"/>
  <c r="AW9" i="1"/>
  <c r="AJ8" i="1"/>
  <c r="AJ4" i="1"/>
  <c r="AI7" i="1"/>
  <c r="AJ7" i="1" s="1"/>
  <c r="AI3" i="1"/>
  <c r="AJ3" i="1" s="1"/>
  <c r="AW4" i="1"/>
  <c r="AW8" i="1"/>
  <c r="AI5" i="1"/>
  <c r="AJ5" i="1" s="1"/>
  <c r="AX5" i="1" s="1"/>
  <c r="AY5" i="1" s="1"/>
  <c r="BD5" i="1" s="1"/>
  <c r="AI9" i="1"/>
  <c r="AJ9" i="1" s="1"/>
  <c r="AX9" i="1" s="1"/>
  <c r="AY9" i="1" s="1"/>
  <c r="BD9" i="1" s="1"/>
  <c r="AX3" i="1" l="1"/>
  <c r="AY3" i="1" s="1"/>
  <c r="BD3" i="1" s="1"/>
  <c r="AX7" i="1"/>
  <c r="AY7" i="1" s="1"/>
  <c r="BD7" i="1" s="1"/>
  <c r="AX8" i="1"/>
  <c r="AY8" i="1" s="1"/>
  <c r="BD8" i="1" s="1"/>
  <c r="AX4" i="1"/>
  <c r="AY4" i="1" s="1"/>
  <c r="BD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<sst xmlns="http://schemas.openxmlformats.org/spreadsheetml/2006/main" count="185" uniqueCount="86">
  <si>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</si>
  <si>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</si>
  <si>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</si>
  <si>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</si>
  <si>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</si>
  <si>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</si>
  <si>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</si>
  <si>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</si>
  <si>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</si>
  <si>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</si>
  <si>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</si>
  <si>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</si>
  <si>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</si>
  <si>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</si>
  <si>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</si>
  <si>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</si>
  <si>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</si>
  <si>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</si>
  <si>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</si>
  <si>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</si>
  <si>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</si>
  <si>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</si>
  <si>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</si>
  <si>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</si>
  <si>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</si>
  <si>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</si>
  <si>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</si>
  <si>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</si>
  <si>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</si>
  <si>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</si>
  <si>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</si>
  <si>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</si>
  <si>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</si>
  <si>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</si>
  <si>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</si>
  <si>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</si>
  <si>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</si>
  <si>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</si>
  <si>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</si>
  <si>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</si>
  <si>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</si>
  <si>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</si>
  <si>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</si>
  <si>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</si>
  <si>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</si>
  <si>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</si>
  <si>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</si>
  <si>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</si>
  <si>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</si>
  <si>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</si>
  <si>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</si>
  <si>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</si>
  <si>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</si>
  <si>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</si>
  <si>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</si>
  <si>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</si>
  <si>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</si>
  <si>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Natori</t>
  </si>
  <si>
    <t>Natori 7%</t>
  </si>
  <si>
    <t>PILLOWPROTECTOR</t>
  </si>
  <si>
    <t>Shinny Satin</t>
  </si>
  <si>
    <t>100% Polyester 2pk Solid Satin Scotchgard Pillow Protectors</t>
    <phoneticPr fontId="9" type="noConversion"/>
  </si>
  <si>
    <t>2pk 3M PPTR</t>
  </si>
  <si>
    <t>90gsm shinny satin w/Scotchgard Moisture Management, knife edge, zipper closure on a short end; soft VZB + insert; 72 paires per master ctn, 12pairs per inner ctn</t>
  </si>
  <si>
    <t>100% polyester woven</t>
  </si>
  <si>
    <t>20x28" 2pk</t>
  </si>
  <si>
    <t>white</t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</si>
  <si>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-3089</t>
    </r>
    <phoneticPr fontId="3" type="noConversion"/>
  </si>
  <si>
    <t>Pair</t>
  </si>
  <si>
    <t>Normal</t>
  </si>
  <si>
    <t>6304.93.0000</t>
  </si>
  <si>
    <t>Royalty</t>
  </si>
  <si>
    <t>advertising</t>
  </si>
  <si>
    <t>20x36" 2pk</t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</si>
  <si>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-3090</t>
    </r>
    <r>
      <rPr>
        <sz val="11"/>
        <color theme="1"/>
        <rFont val="宋体"/>
        <family val="2"/>
        <charset val="134"/>
        <scheme val="minor"/>
      </rPr>
      <t/>
    </r>
  </si>
  <si>
    <t>100% Polyester 2pk Solid Satin Scotchgard Pillow Protectors</t>
    <phoneticPr fontId="9" type="noConversion"/>
  </si>
  <si>
    <t>grey</t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</si>
  <si>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-3091</t>
    </r>
    <r>
      <rPr>
        <sz val="11"/>
        <color theme="1"/>
        <rFont val="宋体"/>
        <family val="2"/>
        <charset val="134"/>
        <scheme val="minor"/>
      </rPr>
      <t/>
    </r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</si>
  <si>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-3092</t>
    </r>
    <r>
      <rPr>
        <sz val="11"/>
        <color theme="1"/>
        <rFont val="宋体"/>
        <family val="2"/>
        <charset val="134"/>
        <scheme val="minor"/>
      </rPr>
      <t/>
    </r>
  </si>
  <si>
    <t>black</t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</si>
  <si>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-3093</t>
    </r>
    <r>
      <rPr>
        <sz val="11"/>
        <color theme="1"/>
        <rFont val="宋体"/>
        <family val="2"/>
        <charset val="134"/>
        <scheme val="minor"/>
      </rPr>
      <t/>
    </r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</si>
  <si>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-3094</t>
    </r>
    <r>
      <rPr>
        <sz val="11"/>
        <color theme="1"/>
        <rFont val="宋体"/>
        <family val="2"/>
        <charset val="134"/>
        <scheme val="minor"/>
      </rPr>
      <t/>
    </r>
  </si>
  <si>
    <t>100% polyester woven</t>
    <phoneticPr fontId="9" type="noConversion"/>
  </si>
  <si>
    <t>blush</t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</si>
  <si>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-3095</t>
    </r>
    <r>
      <rPr>
        <sz val="11"/>
        <color theme="1"/>
        <rFont val="宋体"/>
        <family val="2"/>
        <charset val="134"/>
        <scheme val="minor"/>
      </rPr>
      <t/>
    </r>
  </si>
  <si>
    <r>
      <t>NA</t>
    </r>
    <r>
      <rPr>
        <sz val="11"/>
        <rFont val="Calibri"/>
        <family val="2"/>
      </rPr>
      <t>37</t>
    </r>
    <r>
      <rPr>
        <sz val="11"/>
        <rFont val="Calibri"/>
        <family val="2"/>
      </rPr>
      <t>-3096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</si>
</sst>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28863</xdr:colOff>
      <xdr:row>1</xdr:row>
      <xdr:rowOff>28864</xdr:rowOff>
    </xdr:from>
    <xdr:ext cx="619125" cy="565999"/>
    <xdr:pic>
      <xdr:nvPicPr>
        <xdr:cNvPr id="2" name="Picture 1">
          <a:extLst>
            <a:ext uri="{FF2B5EF4-FFF2-40B4-BE49-F238E27FC236}">
              <a16:creationId xmlns:a16="http://schemas.microsoft.com/office/drawing/2014/main" xmlns="" id="{80CC56D6-3AE1-42C5-A5DB-A66B5A2B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138" y="1267114"/>
          <a:ext cx="619125" cy="5659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Natori%202pk%20Satin%20PPTR%20WOD%20commit%20+30tariff%209.1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"/>
      <sheetName val="satin pillow PTR 7.14.25"/>
      <sheetName val="HG proj. 9.12.25"/>
      <sheetName val="ValueSelection"/>
      <sheetName val="Data"/>
    </sheetNames>
    <sheetDataSet>
      <sheetData sheetId="0"/>
      <sheetData sheetId="1"/>
      <sheetData sheetId="2">
        <row r="76">
          <cell r="B76">
            <v>2.09</v>
          </cell>
          <cell r="C76">
            <v>2.39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"/>
  <sheetViews>
    <sheetView tabSelected="1" zoomScale="99" zoomScaleNormal="99" workbookViewId="0">
      <selection activeCell="J7" sqref="J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8" width="16" style="2" customWidth="1"/>
    <col min="9" max="9" width="7.42578125" style="2" customWidth="1"/>
    <col min="10" max="10" width="52" style="2" customWidth="1"/>
    <col min="11" max="11" width="10.28515625" style="3" customWidth="1"/>
    <col min="12" max="12" width="8.85546875" style="2" customWidth="1"/>
    <col min="13" max="14" width="6.140625" style="2" customWidth="1"/>
    <col min="15" max="16" width="15.140625" style="2" customWidth="1"/>
    <col min="17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7" width="11.140625" style="6" customWidth="1"/>
    <col min="58" max="16384" width="9.140625" style="2"/>
  </cols>
  <sheetData>
    <row r="1" spans="1:57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</row>
    <row r="2" spans="1:57" ht="47.25" customHeight="1" x14ac:dyDescent="0.2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40" t="s">
        <v>64</v>
      </c>
      <c r="L2" s="39" t="s">
        <v>65</v>
      </c>
      <c r="M2" s="39" t="s">
        <v>66</v>
      </c>
      <c r="N2" s="38"/>
      <c r="O2" s="41" t="s">
        <v>67</v>
      </c>
      <c r="P2" s="38"/>
      <c r="Q2" s="38" t="s">
        <v>68</v>
      </c>
      <c r="R2" s="42"/>
      <c r="S2" s="43">
        <v>8.1</v>
      </c>
      <c r="T2" s="44">
        <f>IF(ISERROR(R2/S2),"",R2/S2)</f>
        <v>0</v>
      </c>
      <c r="U2" s="45">
        <f>'[1]HZ CCD'!B76</f>
        <v>2.09</v>
      </c>
      <c r="V2" s="12"/>
      <c r="W2" s="38" t="s">
        <v>69</v>
      </c>
      <c r="X2" s="46">
        <v>50</v>
      </c>
      <c r="Y2" s="46">
        <v>27</v>
      </c>
      <c r="Z2" s="46">
        <v>78</v>
      </c>
      <c r="AA2" s="43">
        <v>6</v>
      </c>
      <c r="AB2" s="47">
        <v>72</v>
      </c>
      <c r="AC2" s="48">
        <f>IF(X2="","",X2*Y2*Z2/1000000)</f>
        <v>0.1053</v>
      </c>
      <c r="AD2" s="49">
        <f>IF(AB2="","",65/AC2*AB2)</f>
        <v>44444.444444444445</v>
      </c>
      <c r="AE2" s="38">
        <v>3300</v>
      </c>
      <c r="AF2" s="50">
        <f>IF(ISERROR(AE2/AD2),"",AE2/AD2)</f>
        <v>7.4249999999999997E-2</v>
      </c>
      <c r="AG2" s="39" t="s">
        <v>70</v>
      </c>
      <c r="AH2" s="51">
        <f>9.3%+30%</f>
        <v>0.39300000000000002</v>
      </c>
      <c r="AI2" s="50">
        <f>IF(ISERROR(U2*AH2),"",U2*AH2)</f>
        <v>0.82136999999999993</v>
      </c>
      <c r="AJ2" s="50">
        <f t="shared" ref="AJ2:AJ9" si="0">IF(ISERROR(U2+AF2+AI2),"",U2+AF2+AI2)</f>
        <v>2.9856199999999999</v>
      </c>
      <c r="AK2" s="51">
        <v>0.01</v>
      </c>
      <c r="AL2" s="50">
        <f t="shared" ref="AL2:AL9" si="1">IF(ISERROR(AZ2*AK2),"",AZ2*AK2)</f>
        <v>4.3099999999999999E-2</v>
      </c>
      <c r="AM2" s="51">
        <v>0</v>
      </c>
      <c r="AN2" s="50">
        <f t="shared" ref="AN2:AN9" si="2">IF(ISERROR(AZ2*AM2),"",AZ2*AM2)</f>
        <v>0</v>
      </c>
      <c r="AO2" s="51">
        <v>0.08</v>
      </c>
      <c r="AP2" s="50">
        <f t="shared" ref="AP2:AP9" si="3">IF(ISERROR(AZ2*AO2),"",AZ2*AO2)</f>
        <v>0.3448</v>
      </c>
      <c r="AQ2" s="39" t="s">
        <v>71</v>
      </c>
      <c r="AR2" s="51">
        <v>0.05</v>
      </c>
      <c r="AS2" s="50">
        <f t="shared" ref="AS2:AS9" si="4">IF(ISERROR(AZ2*AR2),"",AZ2*AR2)</f>
        <v>0.2155</v>
      </c>
      <c r="AT2" s="39" t="s">
        <v>72</v>
      </c>
      <c r="AU2" s="51">
        <v>0.01</v>
      </c>
      <c r="AV2" s="52">
        <f t="shared" ref="AV2:AV9" si="5">IF(ISERROR(AZ2*AU2),"",AZ2*AU2)</f>
        <v>4.3099999999999999E-2</v>
      </c>
      <c r="AW2" s="50">
        <f>IF(ISERROR(AL2+AN2+AP2+AS2+AV2),"",AL2+AN2+AP2+AS2+AV2)</f>
        <v>0.64650000000000007</v>
      </c>
      <c r="AX2" s="50">
        <f t="shared" ref="AX2:AX9" si="6">IF(ISERROR(AJ2+AW2),"",AJ2+AW2)</f>
        <v>3.63212</v>
      </c>
      <c r="AY2" s="53">
        <f t="shared" ref="AY2:AY9" si="7">IF(ISERROR((AZ2-AX2)/AZ2),"",(AZ2-AX2)/AZ2)</f>
        <v>0.15728074245939666</v>
      </c>
      <c r="AZ2" s="12">
        <v>4.3099999999999996</v>
      </c>
      <c r="BA2" s="12">
        <v>8.99</v>
      </c>
      <c r="BB2" s="53">
        <f>IF(ISERROR((BA2-AZ2)/BA2),"",(BA2-AZ2)/BA2)</f>
        <v>0.52057842046718583</v>
      </c>
      <c r="BC2" s="11">
        <v>1750</v>
      </c>
      <c r="BD2" s="50">
        <f t="shared" ref="BD2:BD9" si="8">IF(ISERROR(AY2*BC2),"",AX2*BC2)</f>
        <v>6356.21</v>
      </c>
      <c r="BE2" s="50">
        <f>IF(ISERROR(AZ2*BC2),"",AZ2*BC2)</f>
        <v>7542.4999999999991</v>
      </c>
    </row>
    <row r="3" spans="1:57" ht="60" x14ac:dyDescent="0.2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40" t="s">
        <v>64</v>
      </c>
      <c r="L3" s="39" t="s">
        <v>73</v>
      </c>
      <c r="M3" s="39" t="s">
        <v>66</v>
      </c>
      <c r="N3" s="38"/>
      <c r="O3" s="41" t="s">
        <v>74</v>
      </c>
      <c r="P3" s="38"/>
      <c r="Q3" s="38" t="s">
        <v>68</v>
      </c>
      <c r="R3" s="42"/>
      <c r="S3" s="43">
        <v>8.1</v>
      </c>
      <c r="T3" s="44">
        <f t="shared" ref="T3:T9" si="9">IF(ISERROR(R3/S3),"",R3/S3)</f>
        <v>0</v>
      </c>
      <c r="U3" s="45">
        <f>'[1]HZ CCD'!C76</f>
        <v>2.39</v>
      </c>
      <c r="V3" s="12"/>
      <c r="W3" s="38" t="s">
        <v>69</v>
      </c>
      <c r="X3" s="46">
        <v>50</v>
      </c>
      <c r="Y3" s="46">
        <v>27</v>
      </c>
      <c r="Z3" s="46">
        <v>90</v>
      </c>
      <c r="AA3" s="43">
        <v>6</v>
      </c>
      <c r="AB3" s="11">
        <v>72</v>
      </c>
      <c r="AC3" s="48">
        <f t="shared" ref="AC3:AC9" si="10">IF(X3="","",X3*Y3*Z3/1000000)</f>
        <v>0.1215</v>
      </c>
      <c r="AD3" s="49">
        <f t="shared" ref="AD3:AD9" si="11">IF(AB3="","",65/AC3*AB3)</f>
        <v>38518.518518518518</v>
      </c>
      <c r="AE3" s="38">
        <v>3300</v>
      </c>
      <c r="AF3" s="50">
        <f t="shared" ref="AF3:AF9" si="12">IF(ISERROR(AE3/AD3),"",AE3/AD3)</f>
        <v>8.5673076923076921E-2</v>
      </c>
      <c r="AG3" s="39" t="s">
        <v>70</v>
      </c>
      <c r="AH3" s="51">
        <f t="shared" ref="AH3:AH9" si="13">9.3%+30%</f>
        <v>0.39300000000000002</v>
      </c>
      <c r="AI3" s="50">
        <f>IF(ISERROR(U3*AH3),"",U3*AH3)</f>
        <v>0.93927000000000005</v>
      </c>
      <c r="AJ3" s="50">
        <f t="shared" si="0"/>
        <v>3.4149430769230773</v>
      </c>
      <c r="AK3" s="51">
        <v>0.01</v>
      </c>
      <c r="AL3" s="50">
        <f t="shared" si="1"/>
        <v>4.9400000000000006E-2</v>
      </c>
      <c r="AM3" s="51">
        <v>0</v>
      </c>
      <c r="AN3" s="50">
        <f t="shared" si="2"/>
        <v>0</v>
      </c>
      <c r="AO3" s="51">
        <v>0.08</v>
      </c>
      <c r="AP3" s="50">
        <f t="shared" si="3"/>
        <v>0.39520000000000005</v>
      </c>
      <c r="AQ3" s="39" t="s">
        <v>71</v>
      </c>
      <c r="AR3" s="51">
        <v>0.05</v>
      </c>
      <c r="AS3" s="50">
        <f t="shared" si="4"/>
        <v>0.24700000000000003</v>
      </c>
      <c r="AT3" s="39" t="s">
        <v>72</v>
      </c>
      <c r="AU3" s="51">
        <v>0.01</v>
      </c>
      <c r="AV3" s="52">
        <f t="shared" si="5"/>
        <v>4.9400000000000006E-2</v>
      </c>
      <c r="AW3" s="50">
        <f t="shared" ref="AW3:AW9" si="14">IF(ISERROR(AL3+AN3+AP3+AS3+AV3),"",AL3+AN3+AP3+AS3+AV3)</f>
        <v>0.7410000000000001</v>
      </c>
      <c r="AX3" s="50">
        <f t="shared" si="6"/>
        <v>4.1559430769230774</v>
      </c>
      <c r="AY3" s="53">
        <f t="shared" si="7"/>
        <v>0.15871597633136092</v>
      </c>
      <c r="AZ3" s="12">
        <v>4.9400000000000004</v>
      </c>
      <c r="BA3" s="12">
        <v>9.99</v>
      </c>
      <c r="BB3" s="53">
        <f t="shared" ref="BB3:BB9" si="15">IF(ISERROR((BA3-AZ3)/BA3),"",(BA3-AZ3)/BA3)</f>
        <v>0.50550550550550544</v>
      </c>
      <c r="BC3" s="11">
        <v>750</v>
      </c>
      <c r="BD3" s="50">
        <f t="shared" si="8"/>
        <v>3116.9573076923079</v>
      </c>
      <c r="BE3" s="50">
        <f t="shared" ref="BE3:BE9" si="16">IF(ISERROR(AZ3*BC3),"",AZ3*BC3)</f>
        <v>3705.0000000000005</v>
      </c>
    </row>
    <row r="4" spans="1:57" ht="60" x14ac:dyDescent="0.25">
      <c r="A4" s="37">
        <v>3</v>
      </c>
      <c r="B4" s="38"/>
      <c r="C4" s="38"/>
      <c r="D4" s="38" t="s">
        <v>57</v>
      </c>
      <c r="E4" s="38" t="s">
        <v>58</v>
      </c>
      <c r="F4" s="38" t="s">
        <v>59</v>
      </c>
      <c r="G4" s="39" t="s">
        <v>60</v>
      </c>
      <c r="H4" s="39" t="s">
        <v>75</v>
      </c>
      <c r="I4" s="39" t="s">
        <v>62</v>
      </c>
      <c r="J4" s="39" t="s">
        <v>63</v>
      </c>
      <c r="K4" s="40" t="s">
        <v>64</v>
      </c>
      <c r="L4" s="39" t="s">
        <v>65</v>
      </c>
      <c r="M4" s="39" t="s">
        <v>76</v>
      </c>
      <c r="N4" s="38"/>
      <c r="O4" s="41" t="s">
        <v>77</v>
      </c>
      <c r="P4" s="38"/>
      <c r="Q4" s="38" t="s">
        <v>68</v>
      </c>
      <c r="R4" s="42"/>
      <c r="S4" s="43">
        <v>8.1</v>
      </c>
      <c r="T4" s="44">
        <f t="shared" si="9"/>
        <v>0</v>
      </c>
      <c r="U4" s="45">
        <f>'[1]HZ CCD'!B76</f>
        <v>2.09</v>
      </c>
      <c r="V4" s="12"/>
      <c r="W4" s="38" t="s">
        <v>69</v>
      </c>
      <c r="X4" s="46">
        <v>50</v>
      </c>
      <c r="Y4" s="46">
        <v>27</v>
      </c>
      <c r="Z4" s="46">
        <v>78</v>
      </c>
      <c r="AA4" s="43">
        <v>6</v>
      </c>
      <c r="AB4" s="47">
        <v>72</v>
      </c>
      <c r="AC4" s="48">
        <f t="shared" si="10"/>
        <v>0.1053</v>
      </c>
      <c r="AD4" s="49">
        <f t="shared" si="11"/>
        <v>44444.444444444445</v>
      </c>
      <c r="AE4" s="38">
        <v>3300</v>
      </c>
      <c r="AF4" s="50">
        <f t="shared" si="12"/>
        <v>7.4249999999999997E-2</v>
      </c>
      <c r="AG4" s="39" t="s">
        <v>70</v>
      </c>
      <c r="AH4" s="51">
        <f t="shared" si="13"/>
        <v>0.39300000000000002</v>
      </c>
      <c r="AI4" s="50">
        <f t="shared" ref="AI4:AI9" si="17">IF(ISERROR(U4*AH4),"",U4*AH4)</f>
        <v>0.82136999999999993</v>
      </c>
      <c r="AJ4" s="50">
        <f t="shared" si="0"/>
        <v>2.9856199999999999</v>
      </c>
      <c r="AK4" s="51">
        <v>0.01</v>
      </c>
      <c r="AL4" s="50">
        <f t="shared" si="1"/>
        <v>4.3099999999999999E-2</v>
      </c>
      <c r="AM4" s="51">
        <v>0</v>
      </c>
      <c r="AN4" s="50">
        <f t="shared" si="2"/>
        <v>0</v>
      </c>
      <c r="AO4" s="51">
        <v>0.08</v>
      </c>
      <c r="AP4" s="50">
        <f t="shared" si="3"/>
        <v>0.3448</v>
      </c>
      <c r="AQ4" s="39" t="s">
        <v>71</v>
      </c>
      <c r="AR4" s="51">
        <v>0.05</v>
      </c>
      <c r="AS4" s="50">
        <f t="shared" si="4"/>
        <v>0.2155</v>
      </c>
      <c r="AT4" s="39" t="s">
        <v>72</v>
      </c>
      <c r="AU4" s="51">
        <v>0.01</v>
      </c>
      <c r="AV4" s="52">
        <f t="shared" si="5"/>
        <v>4.3099999999999999E-2</v>
      </c>
      <c r="AW4" s="50">
        <f t="shared" si="14"/>
        <v>0.64650000000000007</v>
      </c>
      <c r="AX4" s="50">
        <f t="shared" si="6"/>
        <v>3.63212</v>
      </c>
      <c r="AY4" s="53">
        <f t="shared" si="7"/>
        <v>0.15728074245939666</v>
      </c>
      <c r="AZ4" s="12">
        <v>4.3099999999999996</v>
      </c>
      <c r="BA4" s="12">
        <v>8.99</v>
      </c>
      <c r="BB4" s="53">
        <f t="shared" si="15"/>
        <v>0.52057842046718583</v>
      </c>
      <c r="BC4" s="11">
        <v>1750</v>
      </c>
      <c r="BD4" s="50">
        <f t="shared" si="8"/>
        <v>6356.21</v>
      </c>
      <c r="BE4" s="50">
        <f t="shared" si="16"/>
        <v>7542.4999999999991</v>
      </c>
    </row>
    <row r="5" spans="1:57" ht="60" x14ac:dyDescent="0.25">
      <c r="A5" s="37">
        <v>4</v>
      </c>
      <c r="B5" s="38"/>
      <c r="C5" s="38"/>
      <c r="D5" s="38" t="s">
        <v>57</v>
      </c>
      <c r="E5" s="38" t="s">
        <v>58</v>
      </c>
      <c r="F5" s="38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40" t="s">
        <v>64</v>
      </c>
      <c r="L5" s="39" t="s">
        <v>73</v>
      </c>
      <c r="M5" s="39" t="s">
        <v>76</v>
      </c>
      <c r="N5" s="38"/>
      <c r="O5" s="41" t="s">
        <v>78</v>
      </c>
      <c r="P5" s="38"/>
      <c r="Q5" s="38" t="s">
        <v>68</v>
      </c>
      <c r="R5" s="42"/>
      <c r="S5" s="43">
        <v>8.1</v>
      </c>
      <c r="T5" s="44">
        <f t="shared" si="9"/>
        <v>0</v>
      </c>
      <c r="U5" s="45">
        <f>'[1]HZ CCD'!C76</f>
        <v>2.39</v>
      </c>
      <c r="V5" s="12"/>
      <c r="W5" s="38" t="s">
        <v>69</v>
      </c>
      <c r="X5" s="46">
        <v>50</v>
      </c>
      <c r="Y5" s="46">
        <v>27</v>
      </c>
      <c r="Z5" s="46">
        <v>90</v>
      </c>
      <c r="AA5" s="43">
        <v>6</v>
      </c>
      <c r="AB5" s="11">
        <v>72</v>
      </c>
      <c r="AC5" s="48">
        <f t="shared" si="10"/>
        <v>0.1215</v>
      </c>
      <c r="AD5" s="49">
        <f t="shared" si="11"/>
        <v>38518.518518518518</v>
      </c>
      <c r="AE5" s="38">
        <v>3300</v>
      </c>
      <c r="AF5" s="50">
        <f t="shared" si="12"/>
        <v>8.5673076923076921E-2</v>
      </c>
      <c r="AG5" s="39" t="s">
        <v>70</v>
      </c>
      <c r="AH5" s="51">
        <f t="shared" si="13"/>
        <v>0.39300000000000002</v>
      </c>
      <c r="AI5" s="50">
        <f t="shared" si="17"/>
        <v>0.93927000000000005</v>
      </c>
      <c r="AJ5" s="50">
        <f t="shared" si="0"/>
        <v>3.4149430769230773</v>
      </c>
      <c r="AK5" s="51">
        <v>0.01</v>
      </c>
      <c r="AL5" s="50">
        <f t="shared" si="1"/>
        <v>4.9400000000000006E-2</v>
      </c>
      <c r="AM5" s="51">
        <v>0</v>
      </c>
      <c r="AN5" s="50">
        <f t="shared" si="2"/>
        <v>0</v>
      </c>
      <c r="AO5" s="51">
        <v>0.08</v>
      </c>
      <c r="AP5" s="50">
        <f t="shared" si="3"/>
        <v>0.39520000000000005</v>
      </c>
      <c r="AQ5" s="39" t="s">
        <v>71</v>
      </c>
      <c r="AR5" s="51">
        <v>0.05</v>
      </c>
      <c r="AS5" s="50">
        <f t="shared" si="4"/>
        <v>0.24700000000000003</v>
      </c>
      <c r="AT5" s="39" t="s">
        <v>72</v>
      </c>
      <c r="AU5" s="51">
        <v>0.01</v>
      </c>
      <c r="AV5" s="52">
        <f t="shared" si="5"/>
        <v>4.9400000000000006E-2</v>
      </c>
      <c r="AW5" s="50">
        <f t="shared" si="14"/>
        <v>0.7410000000000001</v>
      </c>
      <c r="AX5" s="50">
        <f t="shared" si="6"/>
        <v>4.1559430769230774</v>
      </c>
      <c r="AY5" s="53">
        <f t="shared" si="7"/>
        <v>0.15871597633136092</v>
      </c>
      <c r="AZ5" s="12">
        <v>4.9400000000000004</v>
      </c>
      <c r="BA5" s="12">
        <v>9.99</v>
      </c>
      <c r="BB5" s="53">
        <f t="shared" si="15"/>
        <v>0.50550550550550544</v>
      </c>
      <c r="BC5" s="11">
        <v>750</v>
      </c>
      <c r="BD5" s="50">
        <f t="shared" si="8"/>
        <v>3116.9573076923079</v>
      </c>
      <c r="BE5" s="50">
        <f t="shared" si="16"/>
        <v>3705.0000000000005</v>
      </c>
    </row>
    <row r="6" spans="1:57" ht="60" x14ac:dyDescent="0.25">
      <c r="A6" s="37">
        <v>5</v>
      </c>
      <c r="B6" s="38"/>
      <c r="C6" s="38"/>
      <c r="D6" s="38" t="s">
        <v>57</v>
      </c>
      <c r="E6" s="38" t="s">
        <v>58</v>
      </c>
      <c r="F6" s="38" t="s">
        <v>59</v>
      </c>
      <c r="G6" s="39" t="s">
        <v>60</v>
      </c>
      <c r="H6" s="39" t="s">
        <v>75</v>
      </c>
      <c r="I6" s="39" t="s">
        <v>62</v>
      </c>
      <c r="J6" s="39" t="s">
        <v>63</v>
      </c>
      <c r="K6" s="40" t="s">
        <v>64</v>
      </c>
      <c r="L6" s="39" t="s">
        <v>65</v>
      </c>
      <c r="M6" s="39" t="s">
        <v>79</v>
      </c>
      <c r="N6" s="38"/>
      <c r="O6" s="41" t="s">
        <v>80</v>
      </c>
      <c r="P6" s="38"/>
      <c r="Q6" s="38" t="s">
        <v>68</v>
      </c>
      <c r="R6" s="42"/>
      <c r="S6" s="43">
        <v>8.1</v>
      </c>
      <c r="T6" s="44">
        <f t="shared" si="9"/>
        <v>0</v>
      </c>
      <c r="U6" s="45">
        <f>'[1]HZ CCD'!B76</f>
        <v>2.09</v>
      </c>
      <c r="V6" s="12"/>
      <c r="W6" s="38" t="s">
        <v>69</v>
      </c>
      <c r="X6" s="46">
        <v>50</v>
      </c>
      <c r="Y6" s="46">
        <v>27</v>
      </c>
      <c r="Z6" s="46">
        <v>78</v>
      </c>
      <c r="AA6" s="43">
        <v>6</v>
      </c>
      <c r="AB6" s="47">
        <v>72</v>
      </c>
      <c r="AC6" s="48">
        <f t="shared" si="10"/>
        <v>0.1053</v>
      </c>
      <c r="AD6" s="49">
        <f t="shared" si="11"/>
        <v>44444.444444444445</v>
      </c>
      <c r="AE6" s="38">
        <v>3300</v>
      </c>
      <c r="AF6" s="50">
        <f t="shared" si="12"/>
        <v>7.4249999999999997E-2</v>
      </c>
      <c r="AG6" s="39" t="s">
        <v>70</v>
      </c>
      <c r="AH6" s="51">
        <f t="shared" si="13"/>
        <v>0.39300000000000002</v>
      </c>
      <c r="AI6" s="50">
        <f t="shared" si="17"/>
        <v>0.82136999999999993</v>
      </c>
      <c r="AJ6" s="50">
        <f t="shared" si="0"/>
        <v>2.9856199999999999</v>
      </c>
      <c r="AK6" s="51">
        <v>0.01</v>
      </c>
      <c r="AL6" s="50">
        <f t="shared" si="1"/>
        <v>4.3099999999999999E-2</v>
      </c>
      <c r="AM6" s="51">
        <v>0</v>
      </c>
      <c r="AN6" s="50">
        <f t="shared" si="2"/>
        <v>0</v>
      </c>
      <c r="AO6" s="51">
        <v>0.08</v>
      </c>
      <c r="AP6" s="50">
        <f t="shared" si="3"/>
        <v>0.3448</v>
      </c>
      <c r="AQ6" s="39" t="s">
        <v>71</v>
      </c>
      <c r="AR6" s="51">
        <v>0.05</v>
      </c>
      <c r="AS6" s="50">
        <f t="shared" si="4"/>
        <v>0.2155</v>
      </c>
      <c r="AT6" s="39" t="s">
        <v>72</v>
      </c>
      <c r="AU6" s="51">
        <v>0.01</v>
      </c>
      <c r="AV6" s="52">
        <f t="shared" si="5"/>
        <v>4.3099999999999999E-2</v>
      </c>
      <c r="AW6" s="50">
        <f t="shared" si="14"/>
        <v>0.64650000000000007</v>
      </c>
      <c r="AX6" s="50">
        <f t="shared" si="6"/>
        <v>3.63212</v>
      </c>
      <c r="AY6" s="53">
        <f t="shared" si="7"/>
        <v>0.15728074245939666</v>
      </c>
      <c r="AZ6" s="12">
        <v>4.3099999999999996</v>
      </c>
      <c r="BA6" s="12">
        <v>8.99</v>
      </c>
      <c r="BB6" s="53">
        <f t="shared" si="15"/>
        <v>0.52057842046718583</v>
      </c>
      <c r="BC6" s="11">
        <v>1750</v>
      </c>
      <c r="BD6" s="50">
        <f t="shared" si="8"/>
        <v>6356.21</v>
      </c>
      <c r="BE6" s="50">
        <f t="shared" si="16"/>
        <v>7542.4999999999991</v>
      </c>
    </row>
    <row r="7" spans="1:57" ht="60" x14ac:dyDescent="0.25">
      <c r="A7" s="37">
        <v>6</v>
      </c>
      <c r="B7" s="38"/>
      <c r="C7" s="38"/>
      <c r="D7" s="38" t="s">
        <v>57</v>
      </c>
      <c r="E7" s="38" t="s">
        <v>58</v>
      </c>
      <c r="F7" s="38" t="s">
        <v>59</v>
      </c>
      <c r="G7" s="39" t="s">
        <v>60</v>
      </c>
      <c r="H7" s="39" t="s">
        <v>61</v>
      </c>
      <c r="I7" s="39" t="s">
        <v>62</v>
      </c>
      <c r="J7" s="39" t="s">
        <v>63</v>
      </c>
      <c r="K7" s="40" t="s">
        <v>64</v>
      </c>
      <c r="L7" s="39" t="s">
        <v>73</v>
      </c>
      <c r="M7" s="39" t="s">
        <v>79</v>
      </c>
      <c r="N7" s="38"/>
      <c r="O7" s="41" t="s">
        <v>81</v>
      </c>
      <c r="P7" s="38"/>
      <c r="Q7" s="38" t="s">
        <v>68</v>
      </c>
      <c r="R7" s="42"/>
      <c r="S7" s="43">
        <v>8.1</v>
      </c>
      <c r="T7" s="44">
        <f t="shared" si="9"/>
        <v>0</v>
      </c>
      <c r="U7" s="45">
        <f>'[1]HZ CCD'!C76</f>
        <v>2.39</v>
      </c>
      <c r="V7" s="12"/>
      <c r="W7" s="38" t="s">
        <v>69</v>
      </c>
      <c r="X7" s="46">
        <v>50</v>
      </c>
      <c r="Y7" s="46">
        <v>27</v>
      </c>
      <c r="Z7" s="46">
        <v>90</v>
      </c>
      <c r="AA7" s="43">
        <v>6</v>
      </c>
      <c r="AB7" s="11">
        <v>72</v>
      </c>
      <c r="AC7" s="48">
        <f t="shared" si="10"/>
        <v>0.1215</v>
      </c>
      <c r="AD7" s="49">
        <f t="shared" si="11"/>
        <v>38518.518518518518</v>
      </c>
      <c r="AE7" s="38">
        <v>3300</v>
      </c>
      <c r="AF7" s="50">
        <f t="shared" si="12"/>
        <v>8.5673076923076921E-2</v>
      </c>
      <c r="AG7" s="39" t="s">
        <v>70</v>
      </c>
      <c r="AH7" s="51">
        <f t="shared" si="13"/>
        <v>0.39300000000000002</v>
      </c>
      <c r="AI7" s="50">
        <f t="shared" si="17"/>
        <v>0.93927000000000005</v>
      </c>
      <c r="AJ7" s="50">
        <f t="shared" si="0"/>
        <v>3.4149430769230773</v>
      </c>
      <c r="AK7" s="51">
        <v>0.01</v>
      </c>
      <c r="AL7" s="50">
        <f t="shared" si="1"/>
        <v>4.9400000000000006E-2</v>
      </c>
      <c r="AM7" s="51">
        <v>0</v>
      </c>
      <c r="AN7" s="50">
        <f t="shared" si="2"/>
        <v>0</v>
      </c>
      <c r="AO7" s="51">
        <v>0.08</v>
      </c>
      <c r="AP7" s="50">
        <f t="shared" si="3"/>
        <v>0.39520000000000005</v>
      </c>
      <c r="AQ7" s="39" t="s">
        <v>71</v>
      </c>
      <c r="AR7" s="51">
        <v>0.05</v>
      </c>
      <c r="AS7" s="50">
        <f t="shared" si="4"/>
        <v>0.24700000000000003</v>
      </c>
      <c r="AT7" s="39" t="s">
        <v>72</v>
      </c>
      <c r="AU7" s="51">
        <v>0.01</v>
      </c>
      <c r="AV7" s="52">
        <f t="shared" si="5"/>
        <v>4.9400000000000006E-2</v>
      </c>
      <c r="AW7" s="50">
        <f t="shared" si="14"/>
        <v>0.7410000000000001</v>
      </c>
      <c r="AX7" s="50">
        <f t="shared" si="6"/>
        <v>4.1559430769230774</v>
      </c>
      <c r="AY7" s="53">
        <f t="shared" si="7"/>
        <v>0.15871597633136092</v>
      </c>
      <c r="AZ7" s="12">
        <v>4.9400000000000004</v>
      </c>
      <c r="BA7" s="12">
        <v>9.99</v>
      </c>
      <c r="BB7" s="53">
        <f t="shared" si="15"/>
        <v>0.50550550550550544</v>
      </c>
      <c r="BC7" s="11">
        <v>750</v>
      </c>
      <c r="BD7" s="50">
        <f t="shared" si="8"/>
        <v>3116.9573076923079</v>
      </c>
      <c r="BE7" s="50">
        <f t="shared" si="16"/>
        <v>3705.0000000000005</v>
      </c>
    </row>
    <row r="8" spans="1:57" ht="60" x14ac:dyDescent="0.25">
      <c r="A8" s="37">
        <v>7</v>
      </c>
      <c r="B8" s="38"/>
      <c r="C8" s="38"/>
      <c r="D8" s="38" t="s">
        <v>57</v>
      </c>
      <c r="E8" s="38" t="s">
        <v>58</v>
      </c>
      <c r="F8" s="38" t="s">
        <v>59</v>
      </c>
      <c r="G8" s="39" t="s">
        <v>60</v>
      </c>
      <c r="H8" s="39" t="s">
        <v>61</v>
      </c>
      <c r="I8" s="39" t="s">
        <v>62</v>
      </c>
      <c r="J8" s="39" t="s">
        <v>63</v>
      </c>
      <c r="K8" s="40" t="s">
        <v>82</v>
      </c>
      <c r="L8" s="39" t="s">
        <v>65</v>
      </c>
      <c r="M8" s="39" t="s">
        <v>83</v>
      </c>
      <c r="N8" s="38"/>
      <c r="O8" s="41" t="s">
        <v>84</v>
      </c>
      <c r="P8" s="38"/>
      <c r="Q8" s="38" t="s">
        <v>68</v>
      </c>
      <c r="R8" s="42"/>
      <c r="S8" s="43">
        <v>8.1</v>
      </c>
      <c r="T8" s="44">
        <f t="shared" si="9"/>
        <v>0</v>
      </c>
      <c r="U8" s="45">
        <f>'[1]HZ CCD'!B76</f>
        <v>2.09</v>
      </c>
      <c r="V8" s="12"/>
      <c r="W8" s="38" t="s">
        <v>69</v>
      </c>
      <c r="X8" s="46">
        <v>50</v>
      </c>
      <c r="Y8" s="46">
        <v>27</v>
      </c>
      <c r="Z8" s="46">
        <v>78</v>
      </c>
      <c r="AA8" s="43">
        <v>6</v>
      </c>
      <c r="AB8" s="47">
        <v>72</v>
      </c>
      <c r="AC8" s="48">
        <f t="shared" si="10"/>
        <v>0.1053</v>
      </c>
      <c r="AD8" s="49">
        <f t="shared" si="11"/>
        <v>44444.444444444445</v>
      </c>
      <c r="AE8" s="38">
        <v>3300</v>
      </c>
      <c r="AF8" s="50">
        <f t="shared" si="12"/>
        <v>7.4249999999999997E-2</v>
      </c>
      <c r="AG8" s="39" t="s">
        <v>70</v>
      </c>
      <c r="AH8" s="51">
        <f t="shared" si="13"/>
        <v>0.39300000000000002</v>
      </c>
      <c r="AI8" s="50">
        <f t="shared" si="17"/>
        <v>0.82136999999999993</v>
      </c>
      <c r="AJ8" s="50">
        <f t="shared" si="0"/>
        <v>2.9856199999999999</v>
      </c>
      <c r="AK8" s="51">
        <v>0.01</v>
      </c>
      <c r="AL8" s="50">
        <f t="shared" si="1"/>
        <v>4.3099999999999999E-2</v>
      </c>
      <c r="AM8" s="51">
        <v>0</v>
      </c>
      <c r="AN8" s="50">
        <f t="shared" si="2"/>
        <v>0</v>
      </c>
      <c r="AO8" s="51">
        <v>0.08</v>
      </c>
      <c r="AP8" s="50">
        <f t="shared" si="3"/>
        <v>0.3448</v>
      </c>
      <c r="AQ8" s="39" t="s">
        <v>71</v>
      </c>
      <c r="AR8" s="51">
        <v>0.05</v>
      </c>
      <c r="AS8" s="50">
        <f t="shared" si="4"/>
        <v>0.2155</v>
      </c>
      <c r="AT8" s="39" t="s">
        <v>72</v>
      </c>
      <c r="AU8" s="51">
        <v>0.01</v>
      </c>
      <c r="AV8" s="52">
        <f t="shared" si="5"/>
        <v>4.3099999999999999E-2</v>
      </c>
      <c r="AW8" s="50">
        <f t="shared" si="14"/>
        <v>0.64650000000000007</v>
      </c>
      <c r="AX8" s="50">
        <f t="shared" si="6"/>
        <v>3.63212</v>
      </c>
      <c r="AY8" s="53">
        <f t="shared" si="7"/>
        <v>0.15728074245939666</v>
      </c>
      <c r="AZ8" s="12">
        <v>4.3099999999999996</v>
      </c>
      <c r="BA8" s="12">
        <v>8.99</v>
      </c>
      <c r="BB8" s="53">
        <f t="shared" si="15"/>
        <v>0.52057842046718583</v>
      </c>
      <c r="BC8" s="11">
        <v>1750</v>
      </c>
      <c r="BD8" s="50">
        <f t="shared" si="8"/>
        <v>6356.21</v>
      </c>
      <c r="BE8" s="50">
        <f t="shared" si="16"/>
        <v>7542.4999999999991</v>
      </c>
    </row>
    <row r="9" spans="1:57" ht="60" x14ac:dyDescent="0.25">
      <c r="A9" s="37">
        <v>8</v>
      </c>
      <c r="B9" s="38"/>
      <c r="C9" s="38"/>
      <c r="D9" s="38" t="s">
        <v>57</v>
      </c>
      <c r="E9" s="38" t="s">
        <v>58</v>
      </c>
      <c r="F9" s="38" t="s">
        <v>59</v>
      </c>
      <c r="G9" s="39" t="s">
        <v>60</v>
      </c>
      <c r="H9" s="39" t="s">
        <v>61</v>
      </c>
      <c r="I9" s="39" t="s">
        <v>62</v>
      </c>
      <c r="J9" s="39" t="s">
        <v>63</v>
      </c>
      <c r="K9" s="40" t="s">
        <v>64</v>
      </c>
      <c r="L9" s="39" t="s">
        <v>73</v>
      </c>
      <c r="M9" s="39" t="s">
        <v>83</v>
      </c>
      <c r="N9" s="38"/>
      <c r="O9" s="41" t="s">
        <v>85</v>
      </c>
      <c r="P9" s="38"/>
      <c r="Q9" s="38" t="s">
        <v>68</v>
      </c>
      <c r="R9" s="42"/>
      <c r="S9" s="43">
        <v>8.1</v>
      </c>
      <c r="T9" s="44">
        <f t="shared" si="9"/>
        <v>0</v>
      </c>
      <c r="U9" s="45">
        <f>'[1]HZ CCD'!C76</f>
        <v>2.39</v>
      </c>
      <c r="V9" s="12"/>
      <c r="W9" s="38" t="s">
        <v>69</v>
      </c>
      <c r="X9" s="46">
        <v>50</v>
      </c>
      <c r="Y9" s="46">
        <v>27</v>
      </c>
      <c r="Z9" s="46">
        <v>90</v>
      </c>
      <c r="AA9" s="43">
        <v>6</v>
      </c>
      <c r="AB9" s="11">
        <v>72</v>
      </c>
      <c r="AC9" s="48">
        <f t="shared" si="10"/>
        <v>0.1215</v>
      </c>
      <c r="AD9" s="49">
        <f t="shared" si="11"/>
        <v>38518.518518518518</v>
      </c>
      <c r="AE9" s="38">
        <v>3300</v>
      </c>
      <c r="AF9" s="50">
        <f t="shared" si="12"/>
        <v>8.5673076923076921E-2</v>
      </c>
      <c r="AG9" s="39" t="s">
        <v>70</v>
      </c>
      <c r="AH9" s="51">
        <f t="shared" si="13"/>
        <v>0.39300000000000002</v>
      </c>
      <c r="AI9" s="50">
        <f t="shared" si="17"/>
        <v>0.93927000000000005</v>
      </c>
      <c r="AJ9" s="50">
        <f t="shared" si="0"/>
        <v>3.4149430769230773</v>
      </c>
      <c r="AK9" s="51">
        <v>0.01</v>
      </c>
      <c r="AL9" s="50">
        <f t="shared" si="1"/>
        <v>4.9400000000000006E-2</v>
      </c>
      <c r="AM9" s="51">
        <v>0</v>
      </c>
      <c r="AN9" s="50">
        <f t="shared" si="2"/>
        <v>0</v>
      </c>
      <c r="AO9" s="51">
        <v>0.08</v>
      </c>
      <c r="AP9" s="50">
        <f t="shared" si="3"/>
        <v>0.39520000000000005</v>
      </c>
      <c r="AQ9" s="39" t="s">
        <v>71</v>
      </c>
      <c r="AR9" s="51">
        <v>0.05</v>
      </c>
      <c r="AS9" s="50">
        <f t="shared" si="4"/>
        <v>0.24700000000000003</v>
      </c>
      <c r="AT9" s="39" t="s">
        <v>72</v>
      </c>
      <c r="AU9" s="51">
        <v>0.01</v>
      </c>
      <c r="AV9" s="52">
        <f t="shared" si="5"/>
        <v>4.9400000000000006E-2</v>
      </c>
      <c r="AW9" s="50">
        <f t="shared" si="14"/>
        <v>0.7410000000000001</v>
      </c>
      <c r="AX9" s="50">
        <f t="shared" si="6"/>
        <v>4.1559430769230774</v>
      </c>
      <c r="AY9" s="53">
        <f t="shared" si="7"/>
        <v>0.15871597633136092</v>
      </c>
      <c r="AZ9" s="12">
        <v>4.9400000000000004</v>
      </c>
      <c r="BA9" s="12">
        <v>9.99</v>
      </c>
      <c r="BB9" s="53">
        <f t="shared" si="15"/>
        <v>0.50550550550550544</v>
      </c>
      <c r="BC9" s="11">
        <v>750</v>
      </c>
      <c r="BD9" s="50">
        <f t="shared" si="8"/>
        <v>3116.9573076923079</v>
      </c>
      <c r="BE9" s="50">
        <f t="shared" si="16"/>
        <v>3705.0000000000005</v>
      </c>
    </row>
  </sheetData>
  <sheetProtection insertRows="0" deleteRows="0" sort="0"/>
  <protectedRanges>
    <protectedRange sqref="AT2:AT9 L10:AZ250 BA2:BC9 A2:J9 A10:J250 P2:AS9 L2:N9 AW2:AY9" name="Range1"/>
    <protectedRange sqref="AV2:AV9" name="Range1_1"/>
    <protectedRange sqref="K2:K253" name="Range1_1_1"/>
    <protectedRange sqref="O2:O9" name="Range1_2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F2:F9</xm:sqref>
        </x14:dataValidation>
        <x14:dataValidation type="list" allowBlank="1" showInputMessage="1" showErrorMessage="1">
          <x14:formula1>
            <xm:f>[1]Data!#REF!</xm:f>
          </x14:formula1>
          <xm:sqref>Q2:Q9</xm:sqref>
        </x14:dataValidation>
        <x14:dataValidation type="list" allowBlank="1" showInputMessage="1" showErrorMessage="1">
          <x14:formula1>
            <xm:f>[1]ValueSelection!#REF!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  <x14:dataValidation type="list" allowBlank="1" showInputMessage="1" showErrorMessage="1">
          <x14:formula1>
            <xm:f>[1]ValueSelection!#REF!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2025-09-16T07:25:19Z</dcterms:created>
  <dcterms:modified xsi:type="dcterms:W3CDTF">2025-09-16T07:27:12Z</dcterms:modified>
</cp:coreProperties>
</file>